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7476" tabRatio="599" activeTab="0"/>
  </bookViews>
  <sheets>
    <sheet name="RECAPITULATIF 1,25 +somme" sheetId="1" r:id="rId1"/>
  </sheets>
  <definedNames>
    <definedName name="_xlnm.Print_Area" localSheetId="0">'RECAPITULATIF 1,25 +somme'!$B$1:$P$30</definedName>
  </definedNames>
  <calcPr fullCalcOnLoad="1"/>
</workbook>
</file>

<file path=xl/sharedStrings.xml><?xml version="1.0" encoding="utf-8"?>
<sst xmlns="http://schemas.openxmlformats.org/spreadsheetml/2006/main" count="102" uniqueCount="44">
  <si>
    <t>TOTAUX</t>
  </si>
  <si>
    <t>LACYDON</t>
  </si>
  <si>
    <t>MOSAIK</t>
  </si>
  <si>
    <t>AUBAGNE</t>
  </si>
  <si>
    <t>BASSIN MINIER</t>
  </si>
  <si>
    <t>EST ETANG</t>
  </si>
  <si>
    <t>ISTRES</t>
  </si>
  <si>
    <t>LA CIOTAT</t>
  </si>
  <si>
    <t>LANCON</t>
  </si>
  <si>
    <t>MIRAMAS</t>
  </si>
  <si>
    <t>NORD ALPILLES</t>
  </si>
  <si>
    <t>PELISSANNE</t>
  </si>
  <si>
    <t>ROQUEVAIRE</t>
  </si>
  <si>
    <t>SECTEURS</t>
  </si>
  <si>
    <t xml:space="preserve">MARSEILLE TOUS SECTEURS </t>
  </si>
  <si>
    <t xml:space="preserve"> </t>
  </si>
  <si>
    <t>CRAU ALPILLES</t>
  </si>
  <si>
    <t xml:space="preserve"> LONGCHAMP</t>
  </si>
  <si>
    <t>MARSEILLEVEYRE</t>
  </si>
  <si>
    <t>OUEST ETANG</t>
  </si>
  <si>
    <t>U7</t>
  </si>
  <si>
    <t xml:space="preserve">ETOILE </t>
  </si>
  <si>
    <t>PAYS D'AIX</t>
  </si>
  <si>
    <t xml:space="preserve">virement de </t>
  </si>
  <si>
    <t xml:space="preserve">contribution secteur : aide de 300 € ou aide  500 euros si participation aux rencontres départementales </t>
  </si>
  <si>
    <t>dotation de 1,25</t>
  </si>
  <si>
    <t>contribution coup de pouce</t>
  </si>
  <si>
    <t>OUI</t>
  </si>
  <si>
    <r>
      <t>ETOILE</t>
    </r>
    <r>
      <rPr>
        <sz val="9"/>
        <rFont val="Times New Roman"/>
        <family val="1"/>
      </rPr>
      <t xml:space="preserve"> (Allauch/plan de cuques)</t>
    </r>
  </si>
  <si>
    <t>effectifs non enregistrés       A</t>
  </si>
  <si>
    <t>effectifs total enregistrés        C</t>
  </si>
  <si>
    <t>Nombres de licences enfants facturés - non  enregistrés          B - A</t>
  </si>
  <si>
    <t>Observations</t>
  </si>
  <si>
    <t>en attente de validation</t>
  </si>
  <si>
    <t>ALPILLES</t>
  </si>
  <si>
    <t>PILON DU ROY</t>
  </si>
  <si>
    <t>contribution pour formation 300€ /formation</t>
  </si>
  <si>
    <t>Faire le virement sur le compte du secteur Marseille</t>
  </si>
  <si>
    <t>date</t>
  </si>
  <si>
    <t>dotation de 1,25 sur l'effectifs encaissées</t>
  </si>
  <si>
    <t>SALON</t>
  </si>
  <si>
    <t>RECAPITULATIF DOTATION  SUR LES EFFECTIFS 2021/2022</t>
  </si>
  <si>
    <t>Affiliation 2021/2022</t>
  </si>
  <si>
    <t>effectifs total facturés 2021-2022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</si>
</sst>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_-* #,##0.00\ [$€-40C]_-;\-* #,##0.00\ [$€-40C]_-;_-* &quot;-&quot;??\ [$€-40C]_-;_-@_-"/>
    <numFmt numFmtId="170" formatCode="[$-40C]dddd\ d\ mmmm\ yyyy"/>
    <numFmt numFmtId="171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9" fontId="5" fillId="0" borderId="11" xfId="48" applyNumberFormat="1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9" fontId="5" fillId="6" borderId="11" xfId="48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 vertical="center"/>
    </xf>
    <xf numFmtId="169" fontId="3" fillId="6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9" fontId="5" fillId="0" borderId="15" xfId="48" applyNumberFormat="1" applyFont="1" applyBorder="1" applyAlignment="1">
      <alignment horizontal="center" vertical="center"/>
    </xf>
    <xf numFmtId="169" fontId="5" fillId="6" borderId="15" xfId="48" applyNumberFormat="1" applyFont="1" applyFill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9" fontId="5" fillId="33" borderId="11" xfId="48" applyNumberFormat="1" applyFont="1" applyFill="1" applyBorder="1" applyAlignment="1">
      <alignment horizontal="center" vertical="center"/>
    </xf>
    <xf numFmtId="169" fontId="5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169" fontId="6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9" fontId="3" fillId="0" borderId="22" xfId="0" applyNumberFormat="1" applyFont="1" applyBorder="1" applyAlignment="1">
      <alignment horizontal="center" vertical="center"/>
    </xf>
    <xf numFmtId="169" fontId="3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69" fontId="5" fillId="35" borderId="11" xfId="0" applyNumberFormat="1" applyFont="1" applyFill="1" applyBorder="1" applyAlignment="1">
      <alignment horizontal="center" vertical="center"/>
    </xf>
    <xf numFmtId="0" fontId="5" fillId="0" borderId="11" xfId="48" applyNumberFormat="1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69" fontId="5" fillId="33" borderId="28" xfId="48" applyNumberFormat="1" applyFont="1" applyFill="1" applyBorder="1" applyAlignment="1">
      <alignment horizontal="center" vertical="center"/>
    </xf>
    <xf numFmtId="169" fontId="5" fillId="6" borderId="29" xfId="48" applyNumberFormat="1" applyFont="1" applyFill="1" applyBorder="1" applyAlignment="1">
      <alignment horizontal="center" vertical="center"/>
    </xf>
    <xf numFmtId="169" fontId="5" fillId="33" borderId="2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4" fillId="33" borderId="28" xfId="48" applyNumberFormat="1" applyFont="1" applyFill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9" fontId="5" fillId="0" borderId="13" xfId="48" applyNumberFormat="1" applyFont="1" applyBorder="1" applyAlignment="1">
      <alignment horizontal="center" vertical="center"/>
    </xf>
    <xf numFmtId="169" fontId="5" fillId="6" borderId="13" xfId="48" applyNumberFormat="1" applyFont="1" applyFill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55" fillId="0" borderId="32" xfId="0" applyNumberFormat="1" applyFont="1" applyBorder="1" applyAlignment="1">
      <alignment horizontal="center" vertical="center"/>
    </xf>
    <xf numFmtId="169" fontId="56" fillId="0" borderId="15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169" fontId="57" fillId="0" borderId="0" xfId="0" applyNumberFormat="1" applyFont="1" applyAlignment="1">
      <alignment/>
    </xf>
    <xf numFmtId="0" fontId="53" fillId="0" borderId="33" xfId="0" applyFont="1" applyBorder="1" applyAlignment="1">
      <alignment horizontal="center" vertical="center" wrapText="1"/>
    </xf>
    <xf numFmtId="169" fontId="53" fillId="0" borderId="0" xfId="48" applyNumberFormat="1" applyFont="1" applyBorder="1" applyAlignment="1">
      <alignment horizontal="center" vertical="center"/>
    </xf>
    <xf numFmtId="169" fontId="53" fillId="0" borderId="0" xfId="48" applyNumberFormat="1" applyFont="1" applyFill="1" applyBorder="1" applyAlignment="1">
      <alignment horizontal="center" vertical="center"/>
    </xf>
    <xf numFmtId="169" fontId="53" fillId="0" borderId="0" xfId="0" applyNumberFormat="1" applyFont="1" applyBorder="1" applyAlignment="1">
      <alignment horizontal="center" vertical="center"/>
    </xf>
    <xf numFmtId="169" fontId="5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9">
      <selection activeCell="J36" sqref="J36"/>
    </sheetView>
  </sheetViews>
  <sheetFormatPr defaultColWidth="11.421875" defaultRowHeight="12.75"/>
  <cols>
    <col min="1" max="1" width="6.7109375" style="0" customWidth="1"/>
    <col min="2" max="2" width="21.7109375" style="0" bestFit="1" customWidth="1"/>
    <col min="3" max="3" width="12.7109375" style="0" customWidth="1"/>
    <col min="4" max="5" width="12.7109375" style="0" hidden="1" customWidth="1"/>
    <col min="6" max="7" width="13.28125" style="0" hidden="1" customWidth="1"/>
    <col min="8" max="8" width="14.421875" style="0" hidden="1" customWidth="1"/>
    <col min="9" max="9" width="14.421875" style="0" customWidth="1"/>
    <col min="10" max="10" width="14.8515625" style="0" customWidth="1"/>
    <col min="11" max="11" width="13.28125" style="0" hidden="1" customWidth="1"/>
    <col min="12" max="12" width="12.421875" style="0" bestFit="1" customWidth="1"/>
    <col min="13" max="13" width="11.8515625" style="0" hidden="1" customWidth="1"/>
    <col min="14" max="14" width="13.7109375" style="0" customWidth="1"/>
    <col min="15" max="15" width="24.00390625" style="0" bestFit="1" customWidth="1"/>
    <col min="16" max="16" width="23.28125" style="0" hidden="1" customWidth="1"/>
    <col min="17" max="17" width="9.00390625" style="0" customWidth="1"/>
    <col min="18" max="18" width="7.7109375" style="0" customWidth="1"/>
    <col min="19" max="19" width="32.28125" style="0" bestFit="1" customWidth="1"/>
  </cols>
  <sheetData>
    <row r="1" spans="2:17" ht="42.75" customHeight="1">
      <c r="B1" s="91" t="s">
        <v>41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6"/>
      <c r="Q1" s="6"/>
    </row>
    <row r="2" ht="32.25" customHeight="1" thickBot="1"/>
    <row r="3" spans="2:20" ht="93" thickBot="1">
      <c r="B3" s="62" t="s">
        <v>13</v>
      </c>
      <c r="C3" s="63" t="s">
        <v>42</v>
      </c>
      <c r="D3" s="63" t="s">
        <v>29</v>
      </c>
      <c r="E3" s="63" t="s">
        <v>30</v>
      </c>
      <c r="F3" s="64" t="s">
        <v>31</v>
      </c>
      <c r="G3" s="65"/>
      <c r="H3" s="66" t="s">
        <v>25</v>
      </c>
      <c r="I3" s="67" t="s">
        <v>43</v>
      </c>
      <c r="J3" s="68" t="s">
        <v>39</v>
      </c>
      <c r="K3" s="67" t="s">
        <v>24</v>
      </c>
      <c r="L3" s="69" t="s">
        <v>36</v>
      </c>
      <c r="M3" s="63" t="s">
        <v>26</v>
      </c>
      <c r="N3" s="63" t="s">
        <v>23</v>
      </c>
      <c r="O3" s="70" t="s">
        <v>38</v>
      </c>
      <c r="P3" s="18" t="s">
        <v>32</v>
      </c>
      <c r="Q3" s="9"/>
      <c r="R3" s="16"/>
      <c r="S3" s="31"/>
      <c r="T3" s="5" t="s">
        <v>15</v>
      </c>
    </row>
    <row r="4" spans="1:19" ht="24.75" customHeight="1">
      <c r="A4">
        <v>1.25</v>
      </c>
      <c r="B4" s="57" t="s">
        <v>1</v>
      </c>
      <c r="C4" s="58" t="s">
        <v>27</v>
      </c>
      <c r="D4" s="58">
        <v>264</v>
      </c>
      <c r="E4" s="58">
        <v>2777</v>
      </c>
      <c r="F4" s="58" t="e">
        <f>#REF!-D4</f>
        <v>#REF!</v>
      </c>
      <c r="G4" s="59"/>
      <c r="H4" s="59" t="e">
        <f>F4*A4</f>
        <v>#REF!</v>
      </c>
      <c r="I4" s="71">
        <v>531</v>
      </c>
      <c r="J4" s="60">
        <f aca="true" t="shared" si="0" ref="J4:J9">I4*$A$4</f>
        <v>663.75</v>
      </c>
      <c r="K4" s="61">
        <f>939+2102-230</f>
        <v>2811</v>
      </c>
      <c r="L4" s="61"/>
      <c r="M4" s="61"/>
      <c r="N4" s="61">
        <f aca="true" t="shared" si="1" ref="N4:N9">J4+L4</f>
        <v>663.75</v>
      </c>
      <c r="O4" s="94" t="s">
        <v>37</v>
      </c>
      <c r="P4" s="45"/>
      <c r="Q4" s="10"/>
      <c r="R4" s="16"/>
      <c r="S4" s="32"/>
    </row>
    <row r="5" spans="2:19" ht="24.75" customHeight="1">
      <c r="B5" s="1" t="s">
        <v>17</v>
      </c>
      <c r="C5" s="2" t="s">
        <v>27</v>
      </c>
      <c r="D5" s="2"/>
      <c r="E5" s="2">
        <v>718</v>
      </c>
      <c r="F5" s="2" t="e">
        <f>#REF!-D5</f>
        <v>#REF!</v>
      </c>
      <c r="G5" s="3"/>
      <c r="H5" s="3" t="e">
        <f>F5*$A$4</f>
        <v>#REF!</v>
      </c>
      <c r="I5" s="53">
        <v>784</v>
      </c>
      <c r="J5" s="17">
        <f t="shared" si="0"/>
        <v>980</v>
      </c>
      <c r="K5" s="4" t="s">
        <v>15</v>
      </c>
      <c r="L5" s="61"/>
      <c r="M5" s="4"/>
      <c r="N5" s="61">
        <f t="shared" si="1"/>
        <v>980</v>
      </c>
      <c r="O5" s="94"/>
      <c r="P5" s="46"/>
      <c r="Q5" s="10"/>
      <c r="R5" s="16"/>
      <c r="S5" s="16"/>
    </row>
    <row r="6" spans="2:19" ht="24.75" customHeight="1">
      <c r="B6" s="27" t="s">
        <v>18</v>
      </c>
      <c r="C6" s="28" t="s">
        <v>27</v>
      </c>
      <c r="D6" s="28"/>
      <c r="E6" s="28">
        <v>768</v>
      </c>
      <c r="F6" s="28" t="e">
        <f>#REF!-D6</f>
        <v>#REF!</v>
      </c>
      <c r="G6" s="29"/>
      <c r="H6" s="29" t="e">
        <f>F6*$A$4</f>
        <v>#REF!</v>
      </c>
      <c r="I6" s="28">
        <v>587</v>
      </c>
      <c r="J6" s="17">
        <f t="shared" si="0"/>
        <v>733.75</v>
      </c>
      <c r="K6" s="30" t="s">
        <v>15</v>
      </c>
      <c r="L6" s="30"/>
      <c r="M6" s="52"/>
      <c r="N6" s="61">
        <f t="shared" si="1"/>
        <v>733.75</v>
      </c>
      <c r="O6" s="94"/>
      <c r="P6" s="46"/>
      <c r="Q6" s="10"/>
      <c r="R6" s="16"/>
      <c r="S6" s="32"/>
    </row>
    <row r="7" spans="2:20" ht="24.75" customHeight="1">
      <c r="B7" s="27" t="s">
        <v>20</v>
      </c>
      <c r="C7" s="28" t="s">
        <v>27</v>
      </c>
      <c r="D7" s="28"/>
      <c r="E7" s="28">
        <v>1830</v>
      </c>
      <c r="F7" s="28" t="e">
        <f>#REF!-D7</f>
        <v>#REF!</v>
      </c>
      <c r="G7" s="29"/>
      <c r="H7" s="29" t="e">
        <f>F7*$A$4</f>
        <v>#REF!</v>
      </c>
      <c r="I7" s="28">
        <v>1877</v>
      </c>
      <c r="J7" s="17">
        <f t="shared" si="0"/>
        <v>2346.25</v>
      </c>
      <c r="K7" s="30" t="s">
        <v>15</v>
      </c>
      <c r="L7" s="30"/>
      <c r="M7" s="52"/>
      <c r="N7" s="61">
        <f t="shared" si="1"/>
        <v>2346.25</v>
      </c>
      <c r="O7" s="94"/>
      <c r="P7" s="46"/>
      <c r="Q7" s="10"/>
      <c r="R7" s="16"/>
      <c r="S7" s="32"/>
      <c r="T7" s="5" t="s">
        <v>15</v>
      </c>
    </row>
    <row r="8" spans="2:19" ht="24.75" customHeight="1">
      <c r="B8" s="27" t="s">
        <v>21</v>
      </c>
      <c r="C8" s="28" t="s">
        <v>27</v>
      </c>
      <c r="D8" s="28"/>
      <c r="E8" s="28">
        <v>2432</v>
      </c>
      <c r="F8" s="28" t="e">
        <f>#REF!-D8</f>
        <v>#REF!</v>
      </c>
      <c r="G8" s="29"/>
      <c r="H8" s="29" t="e">
        <f>F8*$A$4</f>
        <v>#REF!</v>
      </c>
      <c r="I8" s="54">
        <v>571</v>
      </c>
      <c r="J8" s="17">
        <f t="shared" si="0"/>
        <v>713.75</v>
      </c>
      <c r="K8" s="30" t="s">
        <v>15</v>
      </c>
      <c r="L8" s="30"/>
      <c r="M8" s="4"/>
      <c r="N8" s="61">
        <f t="shared" si="1"/>
        <v>713.75</v>
      </c>
      <c r="O8" s="94"/>
      <c r="P8" s="46"/>
      <c r="Q8" s="10"/>
      <c r="R8" s="16"/>
      <c r="S8" s="16"/>
    </row>
    <row r="9" spans="2:19" ht="24.75" customHeight="1">
      <c r="B9" s="1" t="s">
        <v>2</v>
      </c>
      <c r="C9" s="2" t="s">
        <v>27</v>
      </c>
      <c r="D9" s="2">
        <v>29</v>
      </c>
      <c r="E9" s="2">
        <v>3346</v>
      </c>
      <c r="F9" s="2" t="e">
        <f>#REF!-D9</f>
        <v>#REF!</v>
      </c>
      <c r="G9" s="3"/>
      <c r="H9" s="3" t="e">
        <f>F9*$A$4</f>
        <v>#REF!</v>
      </c>
      <c r="I9" s="55">
        <v>4270</v>
      </c>
      <c r="J9" s="17">
        <f t="shared" si="0"/>
        <v>5337.5</v>
      </c>
      <c r="K9" s="4" t="s">
        <v>15</v>
      </c>
      <c r="L9" s="4"/>
      <c r="M9" s="4"/>
      <c r="N9" s="61">
        <f t="shared" si="1"/>
        <v>5337.5</v>
      </c>
      <c r="O9" s="95"/>
      <c r="P9" s="47"/>
      <c r="Q9" s="10"/>
      <c r="R9" s="16"/>
      <c r="S9" s="16"/>
    </row>
    <row r="10" spans="2:19" ht="21.75" customHeight="1" thickBot="1">
      <c r="B10" s="92" t="s">
        <v>14</v>
      </c>
      <c r="C10" s="93"/>
      <c r="D10" s="93"/>
      <c r="E10" s="93"/>
      <c r="F10" s="93"/>
      <c r="G10" s="93"/>
      <c r="H10" s="19" t="e">
        <f>SUM(H4:H9)</f>
        <v>#REF!</v>
      </c>
      <c r="I10" s="19"/>
      <c r="J10" s="20">
        <f>SUM(J4:J9)</f>
        <v>10775</v>
      </c>
      <c r="K10" s="19"/>
      <c r="L10" s="19"/>
      <c r="M10" s="19"/>
      <c r="N10" s="38">
        <f>SUM(N4:N9)</f>
        <v>10775</v>
      </c>
      <c r="O10" s="49"/>
      <c r="P10" s="48" t="s">
        <v>33</v>
      </c>
      <c r="Q10" s="9"/>
      <c r="R10" s="16"/>
      <c r="S10" s="32"/>
    </row>
    <row r="11" spans="2:19" ht="24.75" customHeight="1">
      <c r="B11" s="21" t="s">
        <v>22</v>
      </c>
      <c r="C11" s="22" t="s">
        <v>27</v>
      </c>
      <c r="D11" s="22">
        <v>69</v>
      </c>
      <c r="E11" s="22">
        <v>1779</v>
      </c>
      <c r="F11" s="22" t="e">
        <f>#REF!-D11</f>
        <v>#REF!</v>
      </c>
      <c r="G11" s="23"/>
      <c r="H11" s="23" t="e">
        <f>F11*$A$4</f>
        <v>#REF!</v>
      </c>
      <c r="I11" s="22">
        <v>1005</v>
      </c>
      <c r="J11" s="24">
        <f aca="true" t="shared" si="2" ref="J11:J27">I11*$A$4</f>
        <v>1256.25</v>
      </c>
      <c r="K11" s="25"/>
      <c r="L11" s="25"/>
      <c r="M11" s="25"/>
      <c r="N11" s="80">
        <f>J11+L11</f>
        <v>1256.25</v>
      </c>
      <c r="O11" s="79"/>
      <c r="P11" s="34" t="s">
        <v>33</v>
      </c>
      <c r="Q11" s="9"/>
      <c r="R11" s="32"/>
      <c r="S11" s="16"/>
    </row>
    <row r="12" spans="2:19" ht="24.75" customHeight="1">
      <c r="B12" s="14" t="s">
        <v>34</v>
      </c>
      <c r="C12" s="2" t="s">
        <v>27</v>
      </c>
      <c r="D12" s="2"/>
      <c r="E12" s="2">
        <v>669</v>
      </c>
      <c r="F12" s="2" t="e">
        <f>#REF!-D12</f>
        <v>#REF!</v>
      </c>
      <c r="G12" s="3"/>
      <c r="H12" s="3" t="e">
        <f aca="true" t="shared" si="3" ref="H12:H23">F12*$A$4</f>
        <v>#REF!</v>
      </c>
      <c r="I12" s="2">
        <v>557</v>
      </c>
      <c r="J12" s="17">
        <f t="shared" si="2"/>
        <v>696.25</v>
      </c>
      <c r="K12" s="4"/>
      <c r="L12" s="4"/>
      <c r="M12" s="4"/>
      <c r="N12" s="33">
        <f>J12+L12</f>
        <v>696.25</v>
      </c>
      <c r="O12" s="72"/>
      <c r="P12" s="35" t="s">
        <v>33</v>
      </c>
      <c r="Q12" s="9"/>
      <c r="R12" s="32"/>
      <c r="S12" s="32"/>
    </row>
    <row r="13" spans="2:19" ht="24.75" customHeight="1">
      <c r="B13" s="27" t="s">
        <v>3</v>
      </c>
      <c r="C13" s="28" t="s">
        <v>27</v>
      </c>
      <c r="D13" s="28">
        <v>49</v>
      </c>
      <c r="E13" s="28">
        <v>978</v>
      </c>
      <c r="F13" s="28" t="e">
        <f>#REF!-D13</f>
        <v>#REF!</v>
      </c>
      <c r="G13" s="29"/>
      <c r="H13" s="29" t="e">
        <f t="shared" si="3"/>
        <v>#REF!</v>
      </c>
      <c r="I13" s="28">
        <v>1289</v>
      </c>
      <c r="J13" s="17">
        <f t="shared" si="2"/>
        <v>1611.25</v>
      </c>
      <c r="K13" s="30"/>
      <c r="L13" s="30"/>
      <c r="M13" s="30"/>
      <c r="N13" s="33">
        <f aca="true" t="shared" si="4" ref="N13:N25">J13+L13</f>
        <v>1611.25</v>
      </c>
      <c r="O13" s="72"/>
      <c r="P13" s="35" t="s">
        <v>33</v>
      </c>
      <c r="Q13" s="9"/>
      <c r="R13" s="32"/>
      <c r="S13" s="32"/>
    </row>
    <row r="14" spans="2:19" ht="24.75" customHeight="1">
      <c r="B14" s="1" t="s">
        <v>4</v>
      </c>
      <c r="C14" s="2" t="s">
        <v>27</v>
      </c>
      <c r="D14" s="2"/>
      <c r="E14" s="2">
        <v>1047</v>
      </c>
      <c r="F14" s="2" t="e">
        <f>#REF!-D14</f>
        <v>#REF!</v>
      </c>
      <c r="G14" s="3"/>
      <c r="H14" s="3" t="e">
        <f t="shared" si="3"/>
        <v>#REF!</v>
      </c>
      <c r="I14" s="2">
        <v>0</v>
      </c>
      <c r="J14" s="17">
        <f t="shared" si="2"/>
        <v>0</v>
      </c>
      <c r="K14" s="4"/>
      <c r="L14" s="4"/>
      <c r="M14" s="4"/>
      <c r="N14" s="33">
        <f t="shared" si="4"/>
        <v>0</v>
      </c>
      <c r="O14" s="72"/>
      <c r="P14" s="35" t="s">
        <v>33</v>
      </c>
      <c r="Q14" s="9"/>
      <c r="R14" s="32"/>
      <c r="S14" s="32"/>
    </row>
    <row r="15" spans="2:20" ht="24.75" customHeight="1">
      <c r="B15" s="1" t="s">
        <v>5</v>
      </c>
      <c r="C15" s="2" t="s">
        <v>27</v>
      </c>
      <c r="D15" s="2">
        <v>78</v>
      </c>
      <c r="E15" s="2">
        <v>2161</v>
      </c>
      <c r="F15" s="2" t="e">
        <f>#REF!-D15</f>
        <v>#REF!</v>
      </c>
      <c r="G15" s="3"/>
      <c r="H15" s="3" t="e">
        <f t="shared" si="3"/>
        <v>#REF!</v>
      </c>
      <c r="I15" s="55">
        <v>1891</v>
      </c>
      <c r="J15" s="17">
        <f t="shared" si="2"/>
        <v>2363.75</v>
      </c>
      <c r="K15" s="4"/>
      <c r="L15" s="4"/>
      <c r="M15" s="4"/>
      <c r="N15" s="33">
        <f t="shared" si="4"/>
        <v>2363.75</v>
      </c>
      <c r="O15" s="72"/>
      <c r="P15" s="35" t="s">
        <v>33</v>
      </c>
      <c r="Q15" s="9"/>
      <c r="R15" s="32"/>
      <c r="S15" s="16"/>
      <c r="T15" s="5" t="s">
        <v>15</v>
      </c>
    </row>
    <row r="16" spans="2:19" ht="24.75" customHeight="1">
      <c r="B16" s="1" t="s">
        <v>6</v>
      </c>
      <c r="C16" s="2" t="s">
        <v>27</v>
      </c>
      <c r="D16" s="2"/>
      <c r="E16" s="2">
        <v>1312</v>
      </c>
      <c r="F16" s="2" t="e">
        <f>#REF!-D16</f>
        <v>#REF!</v>
      </c>
      <c r="G16" s="3"/>
      <c r="H16" s="3" t="e">
        <f t="shared" si="3"/>
        <v>#REF!</v>
      </c>
      <c r="I16" s="2">
        <v>1390</v>
      </c>
      <c r="J16" s="17">
        <f t="shared" si="2"/>
        <v>1737.5</v>
      </c>
      <c r="K16" s="4"/>
      <c r="L16" s="4"/>
      <c r="M16" s="4"/>
      <c r="N16" s="33">
        <f t="shared" si="4"/>
        <v>1737.5</v>
      </c>
      <c r="O16" s="72"/>
      <c r="P16" s="35" t="s">
        <v>33</v>
      </c>
      <c r="Q16" s="9"/>
      <c r="R16" s="32"/>
      <c r="S16" s="16"/>
    </row>
    <row r="17" spans="2:19" ht="24.75" customHeight="1">
      <c r="B17" s="1" t="s">
        <v>7</v>
      </c>
      <c r="C17" s="2" t="s">
        <v>27</v>
      </c>
      <c r="D17" s="2"/>
      <c r="E17" s="2">
        <v>1497</v>
      </c>
      <c r="F17" s="2" t="e">
        <f>#REF!-D17</f>
        <v>#REF!</v>
      </c>
      <c r="G17" s="3"/>
      <c r="H17" s="3" t="e">
        <f t="shared" si="3"/>
        <v>#REF!</v>
      </c>
      <c r="I17" s="2">
        <v>516</v>
      </c>
      <c r="J17" s="17">
        <f t="shared" si="2"/>
        <v>645</v>
      </c>
      <c r="K17" s="4"/>
      <c r="L17" s="4"/>
      <c r="M17" s="4"/>
      <c r="N17" s="33">
        <f t="shared" si="4"/>
        <v>645</v>
      </c>
      <c r="O17" s="72"/>
      <c r="P17" s="35" t="s">
        <v>33</v>
      </c>
      <c r="Q17" s="9"/>
      <c r="R17" s="32"/>
      <c r="S17" s="32"/>
    </row>
    <row r="18" spans="2:19" ht="24.75" customHeight="1">
      <c r="B18" s="1" t="s">
        <v>8</v>
      </c>
      <c r="C18" s="2" t="s">
        <v>27</v>
      </c>
      <c r="D18" s="2"/>
      <c r="E18" s="2">
        <v>1007</v>
      </c>
      <c r="F18" s="2" t="e">
        <f>#REF!-D18</f>
        <v>#REF!</v>
      </c>
      <c r="G18" s="3"/>
      <c r="H18" s="3" t="e">
        <f t="shared" si="3"/>
        <v>#REF!</v>
      </c>
      <c r="I18" s="2">
        <v>193</v>
      </c>
      <c r="J18" s="17">
        <f t="shared" si="2"/>
        <v>241.25</v>
      </c>
      <c r="K18" s="4"/>
      <c r="L18" s="4"/>
      <c r="M18" s="4"/>
      <c r="N18" s="33">
        <f t="shared" si="4"/>
        <v>241.25</v>
      </c>
      <c r="O18" s="72"/>
      <c r="P18" s="35" t="s">
        <v>33</v>
      </c>
      <c r="Q18" s="9"/>
      <c r="R18" s="32"/>
      <c r="S18" s="32"/>
    </row>
    <row r="19" spans="2:19" ht="24.75" customHeight="1">
      <c r="B19" s="1" t="s">
        <v>9</v>
      </c>
      <c r="C19" s="2" t="s">
        <v>27</v>
      </c>
      <c r="D19" s="2"/>
      <c r="E19" s="2">
        <v>2415</v>
      </c>
      <c r="F19" s="2" t="e">
        <f>#REF!-D19</f>
        <v>#REF!</v>
      </c>
      <c r="G19" s="3"/>
      <c r="H19" s="3" t="e">
        <f t="shared" si="3"/>
        <v>#REF!</v>
      </c>
      <c r="I19" s="2">
        <v>1035</v>
      </c>
      <c r="J19" s="17">
        <f t="shared" si="2"/>
        <v>1293.75</v>
      </c>
      <c r="K19" s="4"/>
      <c r="L19" s="4"/>
      <c r="M19" s="4"/>
      <c r="N19" s="33">
        <f t="shared" si="4"/>
        <v>1293.75</v>
      </c>
      <c r="O19" s="72"/>
      <c r="P19" s="35" t="s">
        <v>33</v>
      </c>
      <c r="Q19" s="9"/>
      <c r="R19" s="32"/>
      <c r="S19" s="32"/>
    </row>
    <row r="20" spans="2:19" ht="24.75" customHeight="1">
      <c r="B20" s="1" t="s">
        <v>10</v>
      </c>
      <c r="C20" s="2" t="s">
        <v>27</v>
      </c>
      <c r="D20" s="2">
        <v>67</v>
      </c>
      <c r="E20" s="2">
        <v>1435</v>
      </c>
      <c r="F20" s="2" t="e">
        <f>#REF!-D20</f>
        <v>#REF!</v>
      </c>
      <c r="G20" s="3"/>
      <c r="H20" s="3" t="e">
        <f t="shared" si="3"/>
        <v>#REF!</v>
      </c>
      <c r="I20" s="55">
        <v>1045</v>
      </c>
      <c r="J20" s="17">
        <f t="shared" si="2"/>
        <v>1306.25</v>
      </c>
      <c r="K20" s="4"/>
      <c r="L20" s="4"/>
      <c r="M20" s="4"/>
      <c r="N20" s="33">
        <f t="shared" si="4"/>
        <v>1306.25</v>
      </c>
      <c r="O20" s="72"/>
      <c r="P20" s="35" t="s">
        <v>33</v>
      </c>
      <c r="Q20" s="9"/>
      <c r="R20" s="32"/>
      <c r="S20" s="16"/>
    </row>
    <row r="21" spans="2:19" ht="24.75" customHeight="1">
      <c r="B21" s="1" t="s">
        <v>11</v>
      </c>
      <c r="C21" s="2" t="s">
        <v>27</v>
      </c>
      <c r="D21" s="2"/>
      <c r="E21" s="2">
        <v>151</v>
      </c>
      <c r="F21" s="2" t="e">
        <f>#REF!-D21</f>
        <v>#REF!</v>
      </c>
      <c r="G21" s="3"/>
      <c r="H21" s="3" t="e">
        <f>F21*$A$4</f>
        <v>#REF!</v>
      </c>
      <c r="I21" s="55">
        <v>0</v>
      </c>
      <c r="J21" s="17">
        <f t="shared" si="2"/>
        <v>0</v>
      </c>
      <c r="K21" s="4"/>
      <c r="L21" s="4"/>
      <c r="M21" s="4"/>
      <c r="N21" s="33">
        <f t="shared" si="4"/>
        <v>0</v>
      </c>
      <c r="O21" s="72"/>
      <c r="P21" s="35" t="s">
        <v>33</v>
      </c>
      <c r="Q21" s="9"/>
      <c r="R21" s="32"/>
      <c r="S21" s="32"/>
    </row>
    <row r="22" spans="2:19" ht="24.75" customHeight="1">
      <c r="B22" s="27" t="s">
        <v>19</v>
      </c>
      <c r="C22" s="2" t="s">
        <v>27</v>
      </c>
      <c r="D22" s="28">
        <v>165</v>
      </c>
      <c r="E22" s="28">
        <v>1179</v>
      </c>
      <c r="F22" s="28" t="e">
        <f>#REF!-D22</f>
        <v>#REF!</v>
      </c>
      <c r="G22" s="29"/>
      <c r="H22" s="29" t="e">
        <f t="shared" si="3"/>
        <v>#REF!</v>
      </c>
      <c r="I22" s="28">
        <v>88</v>
      </c>
      <c r="J22" s="17">
        <f t="shared" si="2"/>
        <v>110</v>
      </c>
      <c r="K22" s="30"/>
      <c r="L22" s="30"/>
      <c r="M22" s="30"/>
      <c r="N22" s="33">
        <f t="shared" si="4"/>
        <v>110</v>
      </c>
      <c r="O22" s="72"/>
      <c r="P22" s="36"/>
      <c r="Q22" s="9"/>
      <c r="R22" s="15"/>
      <c r="S22" s="16"/>
    </row>
    <row r="23" spans="2:19" ht="24.75" customHeight="1">
      <c r="B23" s="1" t="s">
        <v>12</v>
      </c>
      <c r="C23" s="2" t="s">
        <v>27</v>
      </c>
      <c r="D23" s="2"/>
      <c r="E23" s="2">
        <v>135</v>
      </c>
      <c r="F23" s="2" t="e">
        <f>#REF!-D23</f>
        <v>#REF!</v>
      </c>
      <c r="G23" s="3"/>
      <c r="H23" s="3" t="e">
        <f t="shared" si="3"/>
        <v>#REF!</v>
      </c>
      <c r="I23" s="2">
        <v>171</v>
      </c>
      <c r="J23" s="17">
        <f t="shared" si="2"/>
        <v>213.75</v>
      </c>
      <c r="K23" s="4"/>
      <c r="L23" s="4"/>
      <c r="M23" s="4"/>
      <c r="N23" s="33">
        <f t="shared" si="4"/>
        <v>213.75</v>
      </c>
      <c r="O23" s="72"/>
      <c r="P23" s="35" t="s">
        <v>33</v>
      </c>
      <c r="Q23" s="9"/>
      <c r="R23" s="15"/>
      <c r="S23" s="32"/>
    </row>
    <row r="24" spans="2:19" ht="24.75" customHeight="1">
      <c r="B24" s="1" t="s">
        <v>16</v>
      </c>
      <c r="C24" s="2" t="s">
        <v>27</v>
      </c>
      <c r="D24" s="2"/>
      <c r="E24" s="2">
        <v>687</v>
      </c>
      <c r="F24" s="2" t="e">
        <f>#REF!-D24</f>
        <v>#REF!</v>
      </c>
      <c r="G24" s="3"/>
      <c r="H24" s="3" t="e">
        <f>F24*$A$4</f>
        <v>#REF!</v>
      </c>
      <c r="I24" s="2">
        <v>667</v>
      </c>
      <c r="J24" s="17">
        <f t="shared" si="2"/>
        <v>833.75</v>
      </c>
      <c r="K24" s="4"/>
      <c r="L24" s="4"/>
      <c r="M24" s="4"/>
      <c r="N24" s="33">
        <f t="shared" si="4"/>
        <v>833.75</v>
      </c>
      <c r="O24" s="72"/>
      <c r="P24" s="35"/>
      <c r="Q24" s="9"/>
      <c r="R24" s="15"/>
      <c r="S24" s="32"/>
    </row>
    <row r="25" spans="2:19" ht="24.75" customHeight="1">
      <c r="B25" s="14" t="s">
        <v>28</v>
      </c>
      <c r="C25" s="2" t="s">
        <v>27</v>
      </c>
      <c r="D25" s="2"/>
      <c r="E25" s="2">
        <v>813</v>
      </c>
      <c r="F25" s="2" t="e">
        <f>#REF!-D25</f>
        <v>#REF!</v>
      </c>
      <c r="G25" s="3"/>
      <c r="H25" s="3" t="e">
        <f>F25*$A$4</f>
        <v>#REF!</v>
      </c>
      <c r="I25" s="2">
        <v>280</v>
      </c>
      <c r="J25" s="17">
        <f t="shared" si="2"/>
        <v>350</v>
      </c>
      <c r="K25" s="4"/>
      <c r="L25" s="4"/>
      <c r="M25" s="4"/>
      <c r="N25" s="33">
        <f t="shared" si="4"/>
        <v>350</v>
      </c>
      <c r="O25" s="72"/>
      <c r="P25" s="35" t="s">
        <v>33</v>
      </c>
      <c r="Q25" s="9"/>
      <c r="R25" s="15"/>
      <c r="S25" s="16"/>
    </row>
    <row r="26" spans="2:19" ht="30" customHeight="1" thickBot="1">
      <c r="B26" s="73" t="s">
        <v>35</v>
      </c>
      <c r="C26" s="74" t="s">
        <v>27</v>
      </c>
      <c r="D26" s="74"/>
      <c r="E26" s="74"/>
      <c r="F26" s="74" t="e">
        <f>#REF!-D26</f>
        <v>#REF!</v>
      </c>
      <c r="G26" s="75"/>
      <c r="H26" s="75" t="e">
        <f>F26*$A$4</f>
        <v>#REF!</v>
      </c>
      <c r="I26" s="74">
        <v>0</v>
      </c>
      <c r="J26" s="76">
        <f t="shared" si="2"/>
        <v>0</v>
      </c>
      <c r="K26" s="77"/>
      <c r="L26" s="77"/>
      <c r="M26" s="77"/>
      <c r="N26" s="38">
        <f>J26+L26</f>
        <v>0</v>
      </c>
      <c r="O26" s="78"/>
      <c r="P26" s="37" t="s">
        <v>33</v>
      </c>
      <c r="Q26" s="9"/>
      <c r="R26" s="15"/>
      <c r="S26" s="16"/>
    </row>
    <row r="27" spans="2:17" ht="24.75" customHeight="1" thickBot="1">
      <c r="B27" s="85" t="s">
        <v>40</v>
      </c>
      <c r="C27" s="50" t="s">
        <v>27</v>
      </c>
      <c r="D27" s="50"/>
      <c r="E27" s="50"/>
      <c r="F27" s="50" t="e">
        <f>#REF!-D27</f>
        <v>#REF!</v>
      </c>
      <c r="G27" s="86"/>
      <c r="H27" s="86" t="e">
        <f>F27*$A$4</f>
        <v>#REF!</v>
      </c>
      <c r="I27" s="86">
        <v>155</v>
      </c>
      <c r="J27" s="87">
        <f t="shared" si="2"/>
        <v>193.75</v>
      </c>
      <c r="K27" s="88"/>
      <c r="L27" s="88"/>
      <c r="M27" s="88"/>
      <c r="N27" s="89">
        <f>J27+L27</f>
        <v>193.75</v>
      </c>
      <c r="O27" s="9"/>
      <c r="P27" s="51"/>
      <c r="Q27" s="11"/>
    </row>
    <row r="28" spans="2:19" ht="24.75" customHeight="1" thickBot="1">
      <c r="B28" s="39" t="s">
        <v>0</v>
      </c>
      <c r="C28" s="40"/>
      <c r="D28" s="41">
        <f>SUM(D4:D26)</f>
        <v>721</v>
      </c>
      <c r="E28" s="41">
        <f>SUM(E4:E26)</f>
        <v>29136</v>
      </c>
      <c r="F28" s="41" t="e">
        <f>SUM(F4:F26)</f>
        <v>#REF!</v>
      </c>
      <c r="G28" s="41">
        <f>SUM(G4:G26)</f>
        <v>0</v>
      </c>
      <c r="H28" s="41" t="e">
        <f>SUM(H4:H27)</f>
        <v>#REF!</v>
      </c>
      <c r="I28" s="56">
        <f>SUM(I4:I27)</f>
        <v>18902</v>
      </c>
      <c r="J28" s="42">
        <f>SUM(J11:K27)+J10</f>
        <v>23627.5</v>
      </c>
      <c r="K28" s="42">
        <f>SUM(K11:K25)+K10500</f>
        <v>0</v>
      </c>
      <c r="L28" s="43"/>
      <c r="M28" s="43">
        <f>SUM(M11:M25)+SUM(M4:M9)</f>
        <v>0</v>
      </c>
      <c r="N28" s="43">
        <f>J28+L28</f>
        <v>23627.5</v>
      </c>
      <c r="O28" s="44"/>
      <c r="P28" s="26"/>
      <c r="Q28" s="12"/>
      <c r="S28" s="7"/>
    </row>
    <row r="30" spans="2:15" ht="12.75">
      <c r="B30" s="82"/>
      <c r="C30" s="81"/>
      <c r="D30" s="81"/>
      <c r="E30" s="83"/>
      <c r="F30" s="83"/>
      <c r="G30" s="83"/>
      <c r="H30" s="84"/>
      <c r="I30" s="84"/>
      <c r="J30" s="84"/>
      <c r="O30" s="90"/>
    </row>
    <row r="31" ht="12.75">
      <c r="Q31" t="s">
        <v>15</v>
      </c>
    </row>
    <row r="32" spans="6:19" ht="12.75">
      <c r="F32" s="5" t="s">
        <v>15</v>
      </c>
      <c r="H32" s="13">
        <f>H30+K28</f>
        <v>0</v>
      </c>
      <c r="I32" s="13"/>
      <c r="J32" s="13"/>
      <c r="Q32" s="5" t="s">
        <v>15</v>
      </c>
      <c r="R32" s="5"/>
      <c r="S32" s="5"/>
    </row>
    <row r="34" spans="2:19" ht="12.75">
      <c r="B34" s="5"/>
      <c r="C34" s="5"/>
      <c r="D34" s="5"/>
      <c r="E34" s="5"/>
      <c r="Q34" s="5" t="s">
        <v>15</v>
      </c>
      <c r="R34" s="5"/>
      <c r="S34" s="5"/>
    </row>
    <row r="35" spans="18:19" ht="12.75">
      <c r="R35" s="8"/>
      <c r="S35" s="8"/>
    </row>
    <row r="39" ht="12.75">
      <c r="F39" t="s">
        <v>15</v>
      </c>
    </row>
    <row r="41" ht="12.75">
      <c r="F41" t="s">
        <v>15</v>
      </c>
    </row>
    <row r="42" ht="12.75">
      <c r="F42" t="s">
        <v>15</v>
      </c>
    </row>
    <row r="43" ht="12.75">
      <c r="F43" t="s">
        <v>15</v>
      </c>
    </row>
    <row r="44" ht="12.75">
      <c r="F44" t="s">
        <v>15</v>
      </c>
    </row>
    <row r="45" ht="12.75">
      <c r="F45" t="s">
        <v>15</v>
      </c>
    </row>
    <row r="46" ht="12.75">
      <c r="F46" t="s">
        <v>15</v>
      </c>
    </row>
    <row r="47" ht="12.75">
      <c r="F47" t="s">
        <v>15</v>
      </c>
    </row>
    <row r="48" ht="12.75">
      <c r="F48" t="s">
        <v>15</v>
      </c>
    </row>
    <row r="49" ht="12.75">
      <c r="F49" t="s">
        <v>15</v>
      </c>
    </row>
    <row r="50" ht="12.75">
      <c r="F50" t="s">
        <v>15</v>
      </c>
    </row>
  </sheetData>
  <sheetProtection/>
  <mergeCells count="3">
    <mergeCell ref="B1:O1"/>
    <mergeCell ref="B10:G10"/>
    <mergeCell ref="O4:O9"/>
  </mergeCells>
  <printOptions/>
  <pageMargins left="0.2362204724409449" right="0.15748031496062992" top="0.2755905511811024" bottom="0.2755905511811024" header="0.15748031496062992" footer="0.1574803149606299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USEP</dc:creator>
  <cp:keywords/>
  <dc:description/>
  <cp:lastModifiedBy>Hadija HA. AHAMADA</cp:lastModifiedBy>
  <cp:lastPrinted>2020-06-17T09:42:33Z</cp:lastPrinted>
  <dcterms:created xsi:type="dcterms:W3CDTF">2009-09-15T09:32:30Z</dcterms:created>
  <dcterms:modified xsi:type="dcterms:W3CDTF">2022-10-26T14:26:41Z</dcterms:modified>
  <cp:category/>
  <cp:version/>
  <cp:contentType/>
  <cp:contentStatus/>
</cp:coreProperties>
</file>