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V:\USEP\SECTEUR\2018-2019\CALENDRIER SECTEUR\"/>
    </mc:Choice>
  </mc:AlternateContent>
  <bookViews>
    <workbookView xWindow="0" yWindow="0" windowWidth="19200" windowHeight="11600" tabRatio="918"/>
  </bookViews>
  <sheets>
    <sheet name="Annuaire 2017 2018" sheetId="1" r:id="rId1"/>
    <sheet name="INSCRIPTIONS" sheetId="2" r:id="rId2"/>
    <sheet name="JPN 17" sheetId="3" r:id="rId3"/>
    <sheet name="Pétanque 17" sheetId="4" r:id="rId4"/>
    <sheet name="Course longue 18" sheetId="5" r:id="rId5"/>
    <sheet name="Sport-co 18" sheetId="6" r:id="rId6"/>
    <sheet name="CO 18" sheetId="7" r:id="rId7"/>
    <sheet name="Rando 18" sheetId="8" r:id="rId8"/>
    <sheet name="Athlé 18" sheetId="9" r:id="rId9"/>
  </sheets>
  <definedNames>
    <definedName name="_xlnm._FilterDatabase" localSheetId="8">'Athlé 18'!$A$3:$P$71</definedName>
    <definedName name="_xlnm._FilterDatabase" localSheetId="6">'CO 18'!$A$3:$P$74</definedName>
    <definedName name="_xlnm._FilterDatabase" localSheetId="4">'Course longue 18'!$A$3:$P$70</definedName>
    <definedName name="_xlnm._FilterDatabase" localSheetId="1">INSCRIPTIONS!$A$3:$P$70</definedName>
    <definedName name="_xlnm._FilterDatabase" localSheetId="2">'JPN 17'!$A$3:$P$65</definedName>
    <definedName name="_xlnm._FilterDatabase" localSheetId="3">'Pétanque 17'!$A$3:$P$72</definedName>
    <definedName name="_xlnm._FilterDatabase" localSheetId="7">'Rando 18'!$A$3:$P$71</definedName>
    <definedName name="_xlnm._FilterDatabase" localSheetId="5">'Sport-co 18'!$A$3:$P$69</definedName>
    <definedName name="_FilterDatabase_0" localSheetId="8">'Athlé 18'!$A$3:$P$71</definedName>
    <definedName name="_FilterDatabase_0" localSheetId="6">'CO 18'!$A$3:$P$74</definedName>
    <definedName name="_FilterDatabase_0" localSheetId="4">'Course longue 18'!$A$3:$P$70</definedName>
    <definedName name="_FilterDatabase_0" localSheetId="1">INSCRIPTIONS!$A$3:$P$70</definedName>
    <definedName name="_FilterDatabase_0" localSheetId="2">'JPN 17'!$A$3:$P$65</definedName>
    <definedName name="_FilterDatabase_0" localSheetId="3">'Pétanque 17'!$A$3:$P$72</definedName>
    <definedName name="_FilterDatabase_0" localSheetId="7">'Rando 18'!$A$3:$P$71</definedName>
    <definedName name="_FilterDatabase_0" localSheetId="5">'Sport-co 18'!$A$3:$P$69</definedName>
    <definedName name="_FilterDatabase_0_0" localSheetId="8">'Athlé 18'!$A$3:$P$71</definedName>
    <definedName name="_FilterDatabase_0_0" localSheetId="6">'CO 18'!$A$3:$P$74</definedName>
    <definedName name="_FilterDatabase_0_0" localSheetId="4">'Course longue 18'!$A$3:$P$70</definedName>
    <definedName name="_FilterDatabase_0_0" localSheetId="1">INSCRIPTIONS!$A$3:$P$70</definedName>
    <definedName name="_FilterDatabase_0_0" localSheetId="2">'JPN 17'!$A$3:$P$65</definedName>
    <definedName name="_FilterDatabase_0_0" localSheetId="3">'Pétanque 17'!$A$3:$P$72</definedName>
    <definedName name="_FilterDatabase_0_0" localSheetId="7">'Rando 18'!$A$3:$P$71</definedName>
    <definedName name="_FilterDatabase_0_0" localSheetId="5">'Sport-co 18'!$A$3:$P$69</definedName>
    <definedName name="Print_Area_0" localSheetId="8">'Athlé 18'!$A$3:$P$71</definedName>
    <definedName name="Print_Area_0" localSheetId="6">'CO 18'!$A$3:$P$74</definedName>
    <definedName name="Print_Area_0" localSheetId="4">'Course longue 18'!$A$3:$P$70</definedName>
    <definedName name="Print_Area_0" localSheetId="1">INSCRIPTIONS!$A$3:$P$70</definedName>
    <definedName name="Print_Area_0" localSheetId="2">'JPN 17'!$A$3:$P$65</definedName>
    <definedName name="Print_Area_0" localSheetId="3">'Pétanque 17'!$A$3:$P$72</definedName>
    <definedName name="Print_Area_0" localSheetId="7">'Rando 18'!$A$3:$P$71</definedName>
    <definedName name="Print_Area_0" localSheetId="5">'Sport-co 18'!$A$3:$P$69</definedName>
    <definedName name="Print_Area_0_0" localSheetId="8">'Athlé 18'!$A$3:$P$71</definedName>
    <definedName name="Print_Area_0_0" localSheetId="6">'CO 18'!$A$3:$P$74</definedName>
    <definedName name="Print_Area_0_0" localSheetId="4">'Course longue 18'!$A$3:$P$70</definedName>
    <definedName name="Print_Area_0_0" localSheetId="1">INSCRIPTIONS!$A$3:$P$70</definedName>
    <definedName name="Print_Area_0_0" localSheetId="2">'JPN 17'!$A$3:$P$65</definedName>
    <definedName name="Print_Area_0_0" localSheetId="3">'Pétanque 17'!$A$3:$P$72</definedName>
    <definedName name="Print_Area_0_0" localSheetId="7">'Rando 18'!$A$3:$P$71</definedName>
    <definedName name="Print_Area_0_0" localSheetId="5">'Sport-co 18'!$A$3:$P$69</definedName>
    <definedName name="_xlnm.Print_Area" localSheetId="8">'Athlé 18'!$A$3:$P$71</definedName>
    <definedName name="_xlnm.Print_Area" localSheetId="6">'CO 18'!$A$3:$P$74</definedName>
    <definedName name="_xlnm.Print_Area" localSheetId="4">'Course longue 18'!$A$3:$P$70</definedName>
    <definedName name="_xlnm.Print_Area" localSheetId="1">INSCRIPTIONS!$A$3:$P$70</definedName>
    <definedName name="_xlnm.Print_Area" localSheetId="2">'JPN 17'!$A$3:$P$65</definedName>
    <definedName name="_xlnm.Print_Area" localSheetId="3">'Pétanque 17'!$A$3:$P$72</definedName>
    <definedName name="_xlnm.Print_Area" localSheetId="7">'Rando 18'!$A$3:$P$71</definedName>
    <definedName name="_xlnm.Print_Area" localSheetId="5">'Sport-co 18'!$A$3:$P$69</definedName>
  </definedNames>
  <calcPr calcId="162913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8" i="1" l="1"/>
  <c r="F85" i="9"/>
  <c r="N83" i="9"/>
  <c r="M83" i="9"/>
  <c r="L83" i="9"/>
  <c r="K83" i="9"/>
  <c r="J83" i="9"/>
  <c r="I83" i="9"/>
  <c r="H83" i="9"/>
  <c r="G83" i="9"/>
  <c r="N82" i="9"/>
  <c r="M82" i="9"/>
  <c r="L82" i="9"/>
  <c r="K82" i="9"/>
  <c r="J82" i="9"/>
  <c r="I82" i="9"/>
  <c r="H82" i="9"/>
  <c r="G82" i="9"/>
  <c r="N81" i="9"/>
  <c r="M81" i="9"/>
  <c r="L81" i="9"/>
  <c r="K81" i="9"/>
  <c r="J81" i="9"/>
  <c r="I81" i="9"/>
  <c r="H81" i="9"/>
  <c r="G81" i="9"/>
  <c r="N80" i="9"/>
  <c r="M80" i="9"/>
  <c r="L80" i="9"/>
  <c r="K80" i="9"/>
  <c r="J80" i="9"/>
  <c r="I80" i="9"/>
  <c r="H80" i="9"/>
  <c r="G80" i="9"/>
  <c r="N79" i="9"/>
  <c r="M79" i="9"/>
  <c r="L79" i="9"/>
  <c r="K79" i="9"/>
  <c r="J79" i="9"/>
  <c r="I79" i="9"/>
  <c r="H79" i="9"/>
  <c r="G79" i="9"/>
  <c r="N78" i="9"/>
  <c r="M78" i="9"/>
  <c r="L78" i="9"/>
  <c r="K78" i="9"/>
  <c r="J78" i="9"/>
  <c r="I78" i="9"/>
  <c r="H78" i="9"/>
  <c r="G78" i="9"/>
  <c r="N77" i="9"/>
  <c r="M77" i="9"/>
  <c r="L77" i="9"/>
  <c r="K77" i="9"/>
  <c r="J77" i="9"/>
  <c r="I77" i="9"/>
  <c r="H77" i="9"/>
  <c r="G77" i="9"/>
  <c r="N76" i="9"/>
  <c r="N85" i="9"/>
  <c r="M76" i="9"/>
  <c r="L76" i="9"/>
  <c r="K76" i="9"/>
  <c r="K85" i="9"/>
  <c r="J76" i="9"/>
  <c r="J85" i="9"/>
  <c r="I76" i="9"/>
  <c r="H76" i="9"/>
  <c r="G76" i="9"/>
  <c r="G85" i="9"/>
  <c r="F84" i="8"/>
  <c r="N82" i="8"/>
  <c r="M82" i="8"/>
  <c r="L82" i="8"/>
  <c r="K82" i="8"/>
  <c r="J82" i="8"/>
  <c r="I82" i="8"/>
  <c r="H82" i="8"/>
  <c r="G82" i="8"/>
  <c r="N81" i="8"/>
  <c r="M81" i="8"/>
  <c r="L81" i="8"/>
  <c r="K81" i="8"/>
  <c r="J81" i="8"/>
  <c r="I81" i="8"/>
  <c r="H81" i="8"/>
  <c r="G81" i="8"/>
  <c r="N80" i="8"/>
  <c r="M80" i="8"/>
  <c r="L80" i="8"/>
  <c r="K80" i="8"/>
  <c r="J80" i="8"/>
  <c r="I80" i="8"/>
  <c r="H80" i="8"/>
  <c r="G80" i="8"/>
  <c r="N79" i="8"/>
  <c r="M79" i="8"/>
  <c r="L79" i="8"/>
  <c r="K79" i="8"/>
  <c r="J79" i="8"/>
  <c r="I79" i="8"/>
  <c r="H79" i="8"/>
  <c r="G79" i="8"/>
  <c r="N78" i="8"/>
  <c r="M78" i="8"/>
  <c r="L78" i="8"/>
  <c r="K78" i="8"/>
  <c r="J78" i="8"/>
  <c r="I78" i="8"/>
  <c r="H78" i="8"/>
  <c r="G78" i="8"/>
  <c r="N77" i="8"/>
  <c r="M77" i="8"/>
  <c r="L77" i="8"/>
  <c r="K77" i="8"/>
  <c r="J77" i="8"/>
  <c r="I77" i="8"/>
  <c r="H77" i="8"/>
  <c r="G77" i="8"/>
  <c r="N76" i="8"/>
  <c r="M76" i="8"/>
  <c r="L76" i="8"/>
  <c r="K76" i="8"/>
  <c r="J76" i="8"/>
  <c r="I76" i="8"/>
  <c r="H76" i="8"/>
  <c r="G76" i="8"/>
  <c r="N75" i="8"/>
  <c r="N84" i="8"/>
  <c r="M75" i="8"/>
  <c r="M84" i="8"/>
  <c r="L75" i="8"/>
  <c r="L84" i="8"/>
  <c r="K75" i="8"/>
  <c r="K84" i="8"/>
  <c r="J75" i="8"/>
  <c r="J84" i="8"/>
  <c r="I75" i="8"/>
  <c r="I84" i="8"/>
  <c r="H75" i="8"/>
  <c r="H84" i="8"/>
  <c r="G75" i="8"/>
  <c r="G84" i="8"/>
  <c r="F87" i="7"/>
  <c r="N85" i="7"/>
  <c r="M85" i="7"/>
  <c r="L85" i="7"/>
  <c r="K85" i="7"/>
  <c r="J85" i="7"/>
  <c r="I85" i="7"/>
  <c r="H85" i="7"/>
  <c r="G85" i="7"/>
  <c r="N84" i="7"/>
  <c r="M84" i="7"/>
  <c r="L84" i="7"/>
  <c r="K84" i="7"/>
  <c r="J84" i="7"/>
  <c r="I84" i="7"/>
  <c r="H84" i="7"/>
  <c r="G84" i="7"/>
  <c r="N83" i="7"/>
  <c r="M83" i="7"/>
  <c r="L83" i="7"/>
  <c r="K83" i="7"/>
  <c r="J83" i="7"/>
  <c r="I83" i="7"/>
  <c r="H83" i="7"/>
  <c r="G83" i="7"/>
  <c r="N82" i="7"/>
  <c r="M82" i="7"/>
  <c r="L82" i="7"/>
  <c r="K82" i="7"/>
  <c r="J82" i="7"/>
  <c r="I82" i="7"/>
  <c r="H82" i="7"/>
  <c r="G82" i="7"/>
  <c r="N81" i="7"/>
  <c r="M81" i="7"/>
  <c r="L81" i="7"/>
  <c r="K81" i="7"/>
  <c r="J81" i="7"/>
  <c r="I81" i="7"/>
  <c r="H81" i="7"/>
  <c r="G81" i="7"/>
  <c r="N80" i="7"/>
  <c r="M80" i="7"/>
  <c r="L80" i="7"/>
  <c r="K80" i="7"/>
  <c r="J80" i="7"/>
  <c r="I80" i="7"/>
  <c r="H80" i="7"/>
  <c r="G80" i="7"/>
  <c r="N79" i="7"/>
  <c r="M79" i="7"/>
  <c r="L79" i="7"/>
  <c r="K79" i="7"/>
  <c r="J79" i="7"/>
  <c r="I79" i="7"/>
  <c r="H79" i="7"/>
  <c r="G79" i="7"/>
  <c r="N78" i="7"/>
  <c r="N87" i="7"/>
  <c r="M78" i="7"/>
  <c r="M87" i="7"/>
  <c r="L78" i="7"/>
  <c r="L87" i="7"/>
  <c r="K78" i="7"/>
  <c r="K87" i="7"/>
  <c r="J78" i="7"/>
  <c r="J87" i="7"/>
  <c r="I78" i="7"/>
  <c r="I87" i="7"/>
  <c r="H78" i="7"/>
  <c r="H87" i="7"/>
  <c r="G78" i="7"/>
  <c r="G87" i="7"/>
  <c r="F82" i="6"/>
  <c r="N80" i="6"/>
  <c r="M80" i="6"/>
  <c r="L80" i="6"/>
  <c r="K80" i="6"/>
  <c r="J80" i="6"/>
  <c r="I80" i="6"/>
  <c r="H80" i="6"/>
  <c r="G80" i="6"/>
  <c r="N79" i="6"/>
  <c r="M79" i="6"/>
  <c r="L79" i="6"/>
  <c r="K79" i="6"/>
  <c r="J79" i="6"/>
  <c r="I79" i="6"/>
  <c r="H79" i="6"/>
  <c r="G79" i="6"/>
  <c r="N78" i="6"/>
  <c r="M78" i="6"/>
  <c r="L78" i="6"/>
  <c r="K78" i="6"/>
  <c r="J78" i="6"/>
  <c r="I78" i="6"/>
  <c r="H78" i="6"/>
  <c r="G78" i="6"/>
  <c r="N77" i="6"/>
  <c r="M77" i="6"/>
  <c r="L77" i="6"/>
  <c r="K77" i="6"/>
  <c r="J77" i="6"/>
  <c r="I77" i="6"/>
  <c r="H77" i="6"/>
  <c r="G77" i="6"/>
  <c r="N76" i="6"/>
  <c r="M76" i="6"/>
  <c r="L76" i="6"/>
  <c r="K76" i="6"/>
  <c r="J76" i="6"/>
  <c r="I76" i="6"/>
  <c r="H76" i="6"/>
  <c r="G76" i="6"/>
  <c r="N75" i="6"/>
  <c r="M75" i="6"/>
  <c r="L75" i="6"/>
  <c r="K75" i="6"/>
  <c r="J75" i="6"/>
  <c r="I75" i="6"/>
  <c r="H75" i="6"/>
  <c r="G75" i="6"/>
  <c r="N74" i="6"/>
  <c r="M74" i="6"/>
  <c r="L74" i="6"/>
  <c r="K74" i="6"/>
  <c r="J74" i="6"/>
  <c r="I74" i="6"/>
  <c r="H74" i="6"/>
  <c r="G74" i="6"/>
  <c r="N73" i="6"/>
  <c r="N82" i="6"/>
  <c r="M73" i="6"/>
  <c r="M82" i="6"/>
  <c r="L73" i="6"/>
  <c r="K73" i="6"/>
  <c r="J73" i="6"/>
  <c r="J82" i="6"/>
  <c r="I73" i="6"/>
  <c r="I82" i="6"/>
  <c r="H73" i="6"/>
  <c r="H82" i="6"/>
  <c r="G73" i="6"/>
  <c r="G82" i="6"/>
  <c r="F83" i="5"/>
  <c r="N81" i="5"/>
  <c r="M81" i="5"/>
  <c r="L81" i="5"/>
  <c r="K81" i="5"/>
  <c r="J81" i="5"/>
  <c r="I81" i="5"/>
  <c r="H81" i="5"/>
  <c r="G81" i="5"/>
  <c r="N80" i="5"/>
  <c r="M80" i="5"/>
  <c r="L80" i="5"/>
  <c r="K80" i="5"/>
  <c r="J80" i="5"/>
  <c r="I80" i="5"/>
  <c r="H80" i="5"/>
  <c r="G80" i="5"/>
  <c r="N79" i="5"/>
  <c r="M79" i="5"/>
  <c r="L79" i="5"/>
  <c r="K79" i="5"/>
  <c r="J79" i="5"/>
  <c r="I79" i="5"/>
  <c r="H79" i="5"/>
  <c r="G79" i="5"/>
  <c r="N78" i="5"/>
  <c r="M78" i="5"/>
  <c r="L78" i="5"/>
  <c r="K78" i="5"/>
  <c r="J78" i="5"/>
  <c r="I78" i="5"/>
  <c r="H78" i="5"/>
  <c r="G78" i="5"/>
  <c r="N77" i="5"/>
  <c r="M77" i="5"/>
  <c r="L77" i="5"/>
  <c r="K77" i="5"/>
  <c r="J77" i="5"/>
  <c r="I77" i="5"/>
  <c r="H77" i="5"/>
  <c r="G77" i="5"/>
  <c r="N76" i="5"/>
  <c r="M76" i="5"/>
  <c r="L76" i="5"/>
  <c r="K76" i="5"/>
  <c r="J76" i="5"/>
  <c r="I76" i="5"/>
  <c r="H76" i="5"/>
  <c r="G76" i="5"/>
  <c r="N75" i="5"/>
  <c r="M75" i="5"/>
  <c r="L75" i="5"/>
  <c r="K75" i="5"/>
  <c r="J75" i="5"/>
  <c r="I75" i="5"/>
  <c r="H75" i="5"/>
  <c r="G75" i="5"/>
  <c r="N74" i="5"/>
  <c r="N83" i="5"/>
  <c r="M74" i="5"/>
  <c r="M83" i="5"/>
  <c r="L74" i="5"/>
  <c r="L83" i="5"/>
  <c r="K74" i="5"/>
  <c r="K83" i="5"/>
  <c r="J74" i="5"/>
  <c r="J83" i="5"/>
  <c r="I74" i="5"/>
  <c r="I83" i="5"/>
  <c r="H74" i="5"/>
  <c r="H83" i="5"/>
  <c r="G74" i="5"/>
  <c r="G83" i="5"/>
  <c r="F85" i="4"/>
  <c r="N83" i="4"/>
  <c r="M83" i="4"/>
  <c r="L83" i="4"/>
  <c r="K83" i="4"/>
  <c r="J83" i="4"/>
  <c r="I83" i="4"/>
  <c r="H83" i="4"/>
  <c r="G83" i="4"/>
  <c r="N82" i="4"/>
  <c r="M82" i="4"/>
  <c r="L82" i="4"/>
  <c r="K82" i="4"/>
  <c r="J82" i="4"/>
  <c r="I82" i="4"/>
  <c r="H82" i="4"/>
  <c r="G82" i="4"/>
  <c r="N81" i="4"/>
  <c r="M81" i="4"/>
  <c r="L81" i="4"/>
  <c r="K81" i="4"/>
  <c r="J81" i="4"/>
  <c r="I81" i="4"/>
  <c r="H81" i="4"/>
  <c r="G81" i="4"/>
  <c r="N80" i="4"/>
  <c r="M80" i="4"/>
  <c r="L80" i="4"/>
  <c r="K80" i="4"/>
  <c r="J80" i="4"/>
  <c r="I80" i="4"/>
  <c r="H80" i="4"/>
  <c r="G80" i="4"/>
  <c r="N79" i="4"/>
  <c r="M79" i="4"/>
  <c r="L79" i="4"/>
  <c r="K79" i="4"/>
  <c r="J79" i="4"/>
  <c r="I79" i="4"/>
  <c r="H79" i="4"/>
  <c r="G79" i="4"/>
  <c r="N78" i="4"/>
  <c r="M78" i="4"/>
  <c r="L78" i="4"/>
  <c r="K78" i="4"/>
  <c r="J78" i="4"/>
  <c r="I78" i="4"/>
  <c r="H78" i="4"/>
  <c r="G78" i="4"/>
  <c r="N77" i="4"/>
  <c r="M77" i="4"/>
  <c r="L77" i="4"/>
  <c r="K77" i="4"/>
  <c r="J77" i="4"/>
  <c r="I77" i="4"/>
  <c r="H77" i="4"/>
  <c r="G77" i="4"/>
  <c r="N76" i="4"/>
  <c r="N85" i="4"/>
  <c r="M76" i="4"/>
  <c r="M85" i="4"/>
  <c r="L76" i="4"/>
  <c r="K76" i="4"/>
  <c r="K85" i="4"/>
  <c r="J76" i="4"/>
  <c r="J85" i="4"/>
  <c r="I76" i="4"/>
  <c r="I85" i="4"/>
  <c r="H76" i="4"/>
  <c r="G76" i="4"/>
  <c r="G85" i="4"/>
  <c r="F78" i="3"/>
  <c r="N76" i="3"/>
  <c r="M76" i="3"/>
  <c r="L76" i="3"/>
  <c r="K76" i="3"/>
  <c r="J76" i="3"/>
  <c r="I76" i="3"/>
  <c r="H76" i="3"/>
  <c r="G76" i="3"/>
  <c r="N75" i="3"/>
  <c r="M75" i="3"/>
  <c r="L75" i="3"/>
  <c r="K75" i="3"/>
  <c r="J75" i="3"/>
  <c r="I75" i="3"/>
  <c r="H75" i="3"/>
  <c r="G75" i="3"/>
  <c r="N74" i="3"/>
  <c r="M74" i="3"/>
  <c r="L74" i="3"/>
  <c r="K74" i="3"/>
  <c r="J74" i="3"/>
  <c r="I74" i="3"/>
  <c r="H74" i="3"/>
  <c r="G74" i="3"/>
  <c r="N73" i="3"/>
  <c r="M73" i="3"/>
  <c r="L73" i="3"/>
  <c r="K73" i="3"/>
  <c r="J73" i="3"/>
  <c r="I73" i="3"/>
  <c r="H73" i="3"/>
  <c r="G73" i="3"/>
  <c r="N72" i="3"/>
  <c r="M72" i="3"/>
  <c r="L72" i="3"/>
  <c r="K72" i="3"/>
  <c r="J72" i="3"/>
  <c r="I72" i="3"/>
  <c r="H72" i="3"/>
  <c r="G72" i="3"/>
  <c r="N71" i="3"/>
  <c r="M71" i="3"/>
  <c r="L71" i="3"/>
  <c r="K71" i="3"/>
  <c r="J71" i="3"/>
  <c r="I71" i="3"/>
  <c r="H71" i="3"/>
  <c r="G71" i="3"/>
  <c r="N70" i="3"/>
  <c r="M70" i="3"/>
  <c r="L70" i="3"/>
  <c r="K70" i="3"/>
  <c r="J70" i="3"/>
  <c r="I70" i="3"/>
  <c r="H70" i="3"/>
  <c r="G70" i="3"/>
  <c r="N69" i="3"/>
  <c r="M69" i="3"/>
  <c r="L69" i="3"/>
  <c r="K69" i="3"/>
  <c r="K78" i="3"/>
  <c r="J69" i="3"/>
  <c r="I69" i="3"/>
  <c r="H69" i="3"/>
  <c r="H78" i="3"/>
  <c r="G69" i="3"/>
  <c r="G78" i="3"/>
  <c r="F83" i="2"/>
  <c r="N81" i="2"/>
  <c r="M81" i="2"/>
  <c r="L81" i="2"/>
  <c r="K81" i="2"/>
  <c r="J81" i="2"/>
  <c r="I81" i="2"/>
  <c r="H81" i="2"/>
  <c r="G81" i="2"/>
  <c r="N80" i="2"/>
  <c r="M80" i="2"/>
  <c r="L80" i="2"/>
  <c r="K80" i="2"/>
  <c r="J80" i="2"/>
  <c r="I80" i="2"/>
  <c r="H80" i="2"/>
  <c r="G80" i="2"/>
  <c r="N79" i="2"/>
  <c r="M79" i="2"/>
  <c r="L79" i="2"/>
  <c r="K79" i="2"/>
  <c r="J79" i="2"/>
  <c r="I79" i="2"/>
  <c r="H79" i="2"/>
  <c r="G79" i="2"/>
  <c r="N78" i="2"/>
  <c r="M78" i="2"/>
  <c r="L78" i="2"/>
  <c r="K78" i="2"/>
  <c r="J78" i="2"/>
  <c r="I78" i="2"/>
  <c r="H78" i="2"/>
  <c r="G78" i="2"/>
  <c r="N77" i="2"/>
  <c r="M77" i="2"/>
  <c r="L77" i="2"/>
  <c r="K77" i="2"/>
  <c r="J77" i="2"/>
  <c r="I77" i="2"/>
  <c r="H77" i="2"/>
  <c r="G77" i="2"/>
  <c r="N76" i="2"/>
  <c r="M76" i="2"/>
  <c r="L76" i="2"/>
  <c r="K76" i="2"/>
  <c r="J76" i="2"/>
  <c r="I76" i="2"/>
  <c r="H76" i="2"/>
  <c r="G76" i="2"/>
  <c r="N75" i="2"/>
  <c r="M75" i="2"/>
  <c r="L75" i="2"/>
  <c r="K75" i="2"/>
  <c r="J75" i="2"/>
  <c r="I75" i="2"/>
  <c r="H75" i="2"/>
  <c r="G75" i="2"/>
  <c r="N74" i="2"/>
  <c r="N83" i="2"/>
  <c r="M74" i="2"/>
  <c r="M83" i="2"/>
  <c r="L74" i="2"/>
  <c r="K74" i="2"/>
  <c r="K83" i="2"/>
  <c r="J74" i="2"/>
  <c r="J83" i="2"/>
  <c r="I74" i="2"/>
  <c r="I83" i="2"/>
  <c r="H74" i="2"/>
  <c r="G74" i="2"/>
  <c r="K48" i="1"/>
  <c r="J48" i="1"/>
  <c r="I30" i="1"/>
  <c r="I29" i="1"/>
  <c r="I21" i="1"/>
  <c r="I31" i="1"/>
  <c r="I17" i="1"/>
  <c r="I16" i="1"/>
  <c r="I7" i="1"/>
  <c r="I27" i="1"/>
  <c r="I36" i="1"/>
  <c r="I6" i="1"/>
  <c r="I15" i="1"/>
  <c r="I26" i="1"/>
  <c r="I2" i="1"/>
  <c r="I43" i="1"/>
  <c r="I13" i="1"/>
  <c r="I24" i="1"/>
  <c r="I12" i="1"/>
  <c r="I4" i="1"/>
  <c r="I22" i="1"/>
  <c r="I33" i="1"/>
  <c r="G83" i="2"/>
  <c r="Q75" i="2"/>
  <c r="Q76" i="2"/>
  <c r="Q77" i="2"/>
  <c r="Q78" i="2"/>
  <c r="Q79" i="2"/>
  <c r="Q80" i="2"/>
  <c r="Q81" i="2"/>
  <c r="Q77" i="8"/>
  <c r="Q79" i="8"/>
  <c r="Q82" i="8"/>
  <c r="Q76" i="8"/>
  <c r="Q78" i="8"/>
  <c r="Q80" i="8"/>
  <c r="Q81" i="8"/>
  <c r="Q70" i="3"/>
  <c r="Q75" i="3"/>
  <c r="Q71" i="3"/>
  <c r="Q74" i="3"/>
  <c r="Q73" i="3"/>
  <c r="Q72" i="3"/>
  <c r="L83" i="2"/>
  <c r="H83" i="2"/>
  <c r="Q79" i="7"/>
  <c r="Q80" i="7"/>
  <c r="Q81" i="7"/>
  <c r="Q82" i="7"/>
  <c r="Q83" i="7"/>
  <c r="Q84" i="7"/>
  <c r="Q85" i="7"/>
  <c r="L82" i="6"/>
  <c r="Q74" i="6"/>
  <c r="Q77" i="6"/>
  <c r="Q80" i="6"/>
  <c r="Q75" i="6"/>
  <c r="Q78" i="6"/>
  <c r="K82" i="6"/>
  <c r="Q82" i="6"/>
  <c r="Q76" i="6"/>
  <c r="Q79" i="6"/>
  <c r="Q78" i="4"/>
  <c r="Q81" i="4"/>
  <c r="Q77" i="4"/>
  <c r="Q80" i="4"/>
  <c r="Q83" i="4"/>
  <c r="H85" i="4"/>
  <c r="Q79" i="4"/>
  <c r="Q82" i="4"/>
  <c r="L85" i="4"/>
  <c r="Q85" i="4"/>
  <c r="L78" i="3"/>
  <c r="M78" i="3"/>
  <c r="N78" i="3"/>
  <c r="J78" i="3"/>
  <c r="Q76" i="3"/>
  <c r="I78" i="3"/>
  <c r="L85" i="9"/>
  <c r="Q77" i="9"/>
  <c r="Q78" i="9"/>
  <c r="Q79" i="9"/>
  <c r="Q80" i="9"/>
  <c r="Q81" i="9"/>
  <c r="Q82" i="9"/>
  <c r="H85" i="9"/>
  <c r="I85" i="9"/>
  <c r="M85" i="9"/>
  <c r="Q85" i="9"/>
  <c r="Q83" i="9"/>
  <c r="I48" i="1"/>
  <c r="Q83" i="5"/>
  <c r="Q75" i="5"/>
  <c r="Q76" i="5"/>
  <c r="Q79" i="5"/>
  <c r="Q80" i="5"/>
  <c r="Q77" i="5"/>
  <c r="Q81" i="5"/>
  <c r="Q78" i="5"/>
  <c r="Q87" i="7"/>
  <c r="Q84" i="8"/>
  <c r="Q74" i="2"/>
  <c r="Q76" i="4"/>
  <c r="Q73" i="6"/>
  <c r="Q75" i="8"/>
  <c r="Q69" i="3"/>
  <c r="Q78" i="7"/>
  <c r="Q76" i="9"/>
  <c r="Q74" i="5"/>
  <c r="Q83" i="2"/>
  <c r="Q78" i="3"/>
</calcChain>
</file>

<file path=xl/sharedStrings.xml><?xml version="1.0" encoding="utf-8"?>
<sst xmlns="http://schemas.openxmlformats.org/spreadsheetml/2006/main" count="1542" uniqueCount="406">
  <si>
    <t>Nom</t>
  </si>
  <si>
    <t>prénom</t>
  </si>
  <si>
    <t>école</t>
  </si>
  <si>
    <t>Commune</t>
  </si>
  <si>
    <t>Tel école</t>
  </si>
  <si>
    <t>classe</t>
  </si>
  <si>
    <t>élèves</t>
  </si>
  <si>
    <t>Tel perso</t>
  </si>
  <si>
    <t>adresse mail</t>
  </si>
  <si>
    <t>Réadhésion (x)</t>
  </si>
  <si>
    <t>Nouvel adhérent (x)</t>
  </si>
  <si>
    <t>ALESSANDRI</t>
  </si>
  <si>
    <t>Pierre</t>
  </si>
  <si>
    <t>La Salle</t>
  </si>
  <si>
    <t>BOUC BEL AIR</t>
  </si>
  <si>
    <t>04 42 22 09 88</t>
  </si>
  <si>
    <t>CM2</t>
  </si>
  <si>
    <t>06 82 30 75 07</t>
  </si>
  <si>
    <t>p.alessandri@free.fr</t>
  </si>
  <si>
    <t>x</t>
  </si>
  <si>
    <t>CE1</t>
  </si>
  <si>
    <t>BEAUX</t>
  </si>
  <si>
    <t>CELINE</t>
  </si>
  <si>
    <t>LA SALLE</t>
  </si>
  <si>
    <t>06 15 51 85 62</t>
  </si>
  <si>
    <t>cece_beaux@hotmail.com</t>
  </si>
  <si>
    <t>BERTON</t>
  </si>
  <si>
    <t>Pascale</t>
  </si>
  <si>
    <t>Virginie DEDIEU</t>
  </si>
  <si>
    <t>bouc beL AIR</t>
  </si>
  <si>
    <t>04 42 22 08 93</t>
  </si>
  <si>
    <t>cm1</t>
  </si>
  <si>
    <t>X</t>
  </si>
  <si>
    <t>BERTONI</t>
  </si>
  <si>
    <t>Corinne</t>
  </si>
  <si>
    <t>Les Moulières</t>
  </si>
  <si>
    <t>MIMET</t>
  </si>
  <si>
    <t>CE2/ CM1</t>
  </si>
  <si>
    <t>9 + 15</t>
  </si>
  <si>
    <t>sirene.c@free.fr</t>
  </si>
  <si>
    <t>BIGOT</t>
  </si>
  <si>
    <t>Carine</t>
  </si>
  <si>
    <t>Mimet</t>
  </si>
  <si>
    <t>04 42 51 37 69</t>
  </si>
  <si>
    <t>CP</t>
  </si>
  <si>
    <t>06 17 67 20 51</t>
  </si>
  <si>
    <t>Virginie</t>
  </si>
  <si>
    <t>Borghino</t>
  </si>
  <si>
    <t>daisy</t>
  </si>
  <si>
    <t>JEAN CRESPI</t>
  </si>
  <si>
    <t>SEPTEMES</t>
  </si>
  <si>
    <t>0 491962535</t>
  </si>
  <si>
    <t>PS MS</t>
  </si>
  <si>
    <t>borghino.daisy@orange.fr</t>
  </si>
  <si>
    <t>BOYER</t>
  </si>
  <si>
    <t>Christelle</t>
  </si>
  <si>
    <t>Mistral</t>
  </si>
  <si>
    <t>Biver</t>
  </si>
  <si>
    <t>0 442511192</t>
  </si>
  <si>
    <t>ULIS</t>
  </si>
  <si>
    <t>cy.boyer@laposte.net</t>
  </si>
  <si>
    <t>L'Estello</t>
  </si>
  <si>
    <t>BURDIN</t>
  </si>
  <si>
    <t>Nathalie</t>
  </si>
  <si>
    <t>CM1/CM2</t>
  </si>
  <si>
    <t>06 42 45 06 52</t>
  </si>
  <si>
    <t>natmanub@orange.fr</t>
  </si>
  <si>
    <t>CAHOUR</t>
  </si>
  <si>
    <t>Annick</t>
  </si>
  <si>
    <t>CPCEPS</t>
  </si>
  <si>
    <t>Circo Gardanne</t>
  </si>
  <si>
    <t>04 42 51 11 11</t>
  </si>
  <si>
    <t>06 25 40 14 46</t>
  </si>
  <si>
    <t>CALAS</t>
  </si>
  <si>
    <t>Carole</t>
  </si>
  <si>
    <t>CE2/CM1</t>
  </si>
  <si>
    <t>calascarole@yahoo.fr</t>
  </si>
  <si>
    <t>CAMBAY</t>
  </si>
  <si>
    <t>Christine</t>
  </si>
  <si>
    <t>Fuveau</t>
  </si>
  <si>
    <t>04 42 65 65 48</t>
  </si>
  <si>
    <t>PS/MS/GS</t>
  </si>
  <si>
    <t>10+9</t>
  </si>
  <si>
    <t>(06) 22 47 33 14</t>
  </si>
  <si>
    <t>CAR</t>
  </si>
  <si>
    <t>Fabienne</t>
  </si>
  <si>
    <t>04 42 51 11 92</t>
  </si>
  <si>
    <t>06 87 59 28 12</t>
  </si>
  <si>
    <t>CASSONE</t>
  </si>
  <si>
    <t>Elysabeth</t>
  </si>
  <si>
    <t>Bouc-Bel-Air</t>
  </si>
  <si>
    <t>06 27 51 01 57</t>
  </si>
  <si>
    <t>CHATAIN</t>
  </si>
  <si>
    <t>Véronique</t>
  </si>
  <si>
    <t xml:space="preserve">Marius Roussel
</t>
  </si>
  <si>
    <t>Simiane</t>
  </si>
  <si>
    <t>04 42 22 46 77</t>
  </si>
  <si>
    <t>CE2</t>
  </si>
  <si>
    <t>chatainvero@gmail.com</t>
  </si>
  <si>
    <t>Attention pb de transport: Daisy en parlera lors de la réunion du bureau.</t>
  </si>
  <si>
    <t>Gréasque</t>
  </si>
  <si>
    <t>CM1</t>
  </si>
  <si>
    <t>COULANGE</t>
  </si>
  <si>
    <t>Marie</t>
  </si>
  <si>
    <t>La Barque</t>
  </si>
  <si>
    <t>04 42 58 67 66</t>
  </si>
  <si>
    <t>06 84 18 84 19</t>
  </si>
  <si>
    <t>DELAVILLE</t>
  </si>
  <si>
    <t>STEPHANIE</t>
  </si>
  <si>
    <t>GS/CP</t>
  </si>
  <si>
    <t>Laurence</t>
  </si>
  <si>
    <t>MS/GS</t>
  </si>
  <si>
    <t>FIORI</t>
  </si>
  <si>
    <t>Valérie</t>
  </si>
  <si>
    <t>virginie DEDIEU</t>
  </si>
  <si>
    <t>CE1/CE2</t>
  </si>
  <si>
    <t>06 16 15 39 20</t>
  </si>
  <si>
    <t>FONSEGRIVE</t>
  </si>
  <si>
    <t>Sylvie</t>
  </si>
  <si>
    <t>St victoire</t>
  </si>
  <si>
    <t>Chateauneuf</t>
  </si>
  <si>
    <t>04 42 58 68 15</t>
  </si>
  <si>
    <t xml:space="preserve">GS </t>
  </si>
  <si>
    <t>06 82 89 88 69</t>
  </si>
  <si>
    <t>ciredutemps@msn.com</t>
  </si>
  <si>
    <t>GARDON</t>
  </si>
  <si>
    <t>Myriam</t>
  </si>
  <si>
    <t xml:space="preserve">Frédéric Mistral </t>
  </si>
  <si>
    <t>BIVER</t>
  </si>
  <si>
    <t>mimigueydon@orange.fr</t>
  </si>
  <si>
    <t>GROFF</t>
  </si>
  <si>
    <t>Ariane</t>
  </si>
  <si>
    <t>ST victoire</t>
  </si>
  <si>
    <t>MS</t>
  </si>
  <si>
    <t>06 72 22 29 25</t>
  </si>
  <si>
    <t>ariane.groff@laposte.net</t>
  </si>
  <si>
    <t>GROSCLAUDE</t>
  </si>
  <si>
    <t>VIRGINIE</t>
  </si>
  <si>
    <t>CM1 CM2</t>
  </si>
  <si>
    <t>virginie_gc@yahoo.fr</t>
  </si>
  <si>
    <t xml:space="preserve">GUILLEM
</t>
  </si>
  <si>
    <t>Marius Roussel</t>
  </si>
  <si>
    <t>06 68 04 15 58</t>
  </si>
  <si>
    <t>JADOT</t>
  </si>
  <si>
    <t>Sandrine</t>
  </si>
  <si>
    <t>sandrine.jadot@orange.fr</t>
  </si>
  <si>
    <t xml:space="preserve">LARIBI </t>
  </si>
  <si>
    <t>Céline</t>
  </si>
  <si>
    <t>(06) 25 06 03 27</t>
  </si>
  <si>
    <t>celinelaribi@orange.fr</t>
  </si>
  <si>
    <t>LAZARINI</t>
  </si>
  <si>
    <t>Stephane</t>
  </si>
  <si>
    <t>Aix-Est</t>
  </si>
  <si>
    <t>06 22 28 38 83</t>
  </si>
  <si>
    <t>LEQUEUX</t>
  </si>
  <si>
    <t>CARINE</t>
  </si>
  <si>
    <t>marius roussel</t>
  </si>
  <si>
    <t>simiane</t>
  </si>
  <si>
    <t>0 442620745</t>
  </si>
  <si>
    <t>lequeux.carine@orange.fr</t>
  </si>
  <si>
    <t>LUCCHESI</t>
  </si>
  <si>
    <t>luchris2@free.fr</t>
  </si>
  <si>
    <t>LUU</t>
  </si>
  <si>
    <t>Danh</t>
  </si>
  <si>
    <t>école du 14 juillet</t>
  </si>
  <si>
    <t>10+10</t>
  </si>
  <si>
    <t>06 28 34 05 59</t>
  </si>
  <si>
    <t>MAILLARD</t>
  </si>
  <si>
    <t>MariusRoussel</t>
  </si>
  <si>
    <t>SIMIANE</t>
  </si>
  <si>
    <t>06 09 58 77 20</t>
  </si>
  <si>
    <t>laurenceantoine@9online.fr</t>
  </si>
  <si>
    <t>marguerie</t>
  </si>
  <si>
    <t>cédric</t>
  </si>
  <si>
    <t>arthur rimbaud</t>
  </si>
  <si>
    <t>ce1</t>
  </si>
  <si>
    <t>sder@hotmail.fr</t>
  </si>
  <si>
    <t>MAZARI</t>
  </si>
  <si>
    <t>lila</t>
  </si>
  <si>
    <t>La salle</t>
  </si>
  <si>
    <t>06 85 10 33 05</t>
  </si>
  <si>
    <t>PAJON</t>
  </si>
  <si>
    <t>Géraldine</t>
  </si>
  <si>
    <t>06 29 44 53 88</t>
  </si>
  <si>
    <t>REDONDI</t>
  </si>
  <si>
    <t>Régine</t>
  </si>
  <si>
    <t>08 70 29 50 13</t>
  </si>
  <si>
    <t>REUILLES</t>
  </si>
  <si>
    <t>Katy</t>
  </si>
  <si>
    <t>0 442656548</t>
  </si>
  <si>
    <t>RICHARD</t>
  </si>
  <si>
    <t>Marie-Christine</t>
  </si>
  <si>
    <t>06 81 77 94 88</t>
  </si>
  <si>
    <t>RIMAURO</t>
  </si>
  <si>
    <t>Katia</t>
  </si>
  <si>
    <t>katia.rimauro@gmail.com</t>
  </si>
  <si>
    <t>ROSSIGNOL</t>
  </si>
  <si>
    <t>Christel</t>
  </si>
  <si>
    <t>06 74 34 42 09</t>
  </si>
  <si>
    <t>Muriel</t>
  </si>
  <si>
    <t>SERET</t>
  </si>
  <si>
    <t>CP/CE1</t>
  </si>
  <si>
    <t>06 83 11 36 68</t>
  </si>
  <si>
    <t>THOMAS</t>
  </si>
  <si>
    <t>valerie</t>
  </si>
  <si>
    <t>frederic mistral</t>
  </si>
  <si>
    <t>gardanne</t>
  </si>
  <si>
    <t>ce2</t>
  </si>
  <si>
    <t>TOUMASSIAN</t>
  </si>
  <si>
    <t>Audrey</t>
  </si>
  <si>
    <t>15 + 11</t>
  </si>
  <si>
    <t>06 82 75 92 03</t>
  </si>
  <si>
    <t>audrey.toumassian@laposte.net</t>
  </si>
  <si>
    <t>VAN OVERBECK</t>
  </si>
  <si>
    <t>Rémi</t>
  </si>
  <si>
    <t>Ste Victoire</t>
  </si>
  <si>
    <t>GS/MS</t>
  </si>
  <si>
    <t>07 68 15 65 31</t>
  </si>
  <si>
    <t>VERNET</t>
  </si>
  <si>
    <t>Raphaëlle</t>
  </si>
  <si>
    <t>A Rimbaud</t>
  </si>
  <si>
    <t>04 42 65 65 29</t>
  </si>
  <si>
    <t>06 88 45 50 35</t>
  </si>
  <si>
    <t>VILLENEUVE</t>
  </si>
  <si>
    <t>15+12</t>
  </si>
  <si>
    <t>06 85 69 97 78</t>
  </si>
  <si>
    <t>Total</t>
  </si>
  <si>
    <t>Choisir une activité au maximum parmi les deux</t>
  </si>
  <si>
    <t>Idem</t>
  </si>
  <si>
    <t>enseignant</t>
  </si>
  <si>
    <t>niveau de classe</t>
  </si>
  <si>
    <t>niveau de classe choisi pour la rencontre (cours double)</t>
  </si>
  <si>
    <t>circo</t>
  </si>
  <si>
    <t>nombre d'élèves</t>
  </si>
  <si>
    <t>jeux pleine nature</t>
  </si>
  <si>
    <t>pétanque</t>
  </si>
  <si>
    <t xml:space="preserve">course longue </t>
  </si>
  <si>
    <t>sports-co</t>
  </si>
  <si>
    <t>CO</t>
  </si>
  <si>
    <t>rando</t>
  </si>
  <si>
    <t>athlétisme</t>
  </si>
  <si>
    <t>tennis</t>
  </si>
  <si>
    <t>aide</t>
  </si>
  <si>
    <t>rencontre départementale</t>
  </si>
  <si>
    <t xml:space="preserve">oui </t>
  </si>
  <si>
    <t>non</t>
  </si>
  <si>
    <t>Trets</t>
  </si>
  <si>
    <t>4 jours</t>
  </si>
  <si>
    <t>TRETS</t>
  </si>
  <si>
    <t>GS</t>
  </si>
  <si>
    <t>maternelle du 14 juillet</t>
  </si>
  <si>
    <t>Luu Danh</t>
  </si>
  <si>
    <t>Aix Est</t>
  </si>
  <si>
    <t>14+13</t>
  </si>
  <si>
    <t>Reuilles Katy</t>
  </si>
  <si>
    <t>13+13</t>
  </si>
  <si>
    <t>Christine Cambay/ Céline Laribi</t>
  </si>
  <si>
    <t xml:space="preserve">Albert Jouly ROUSSET </t>
  </si>
  <si>
    <t>WALTER Catherine</t>
  </si>
  <si>
    <t>?</t>
  </si>
  <si>
    <t>5 jours jeudi AM libéré</t>
  </si>
  <si>
    <t>Arthur Rimbaud Fuveau</t>
  </si>
  <si>
    <t>Raphaëlle VERNET</t>
  </si>
  <si>
    <t>AIX EST</t>
  </si>
  <si>
    <t>Non</t>
  </si>
  <si>
    <t>Ecole Paul Eluard LA BOUILLADISSE</t>
  </si>
  <si>
    <t>Ecole élémentaire Marcel Pagnol Peypin</t>
  </si>
  <si>
    <t>Gardanne</t>
  </si>
  <si>
    <t>Brignon Hénia</t>
  </si>
  <si>
    <t>Ce1</t>
  </si>
  <si>
    <t>Ecole des Moulièrs</t>
  </si>
  <si>
    <t>Katia RIMAURO</t>
  </si>
  <si>
    <t>Ecole élémentaire Albert Jouly</t>
  </si>
  <si>
    <t>Christelle NOGUERE</t>
  </si>
  <si>
    <t>Muriel SACCO</t>
  </si>
  <si>
    <t>oui</t>
  </si>
  <si>
    <t>4 Jours</t>
  </si>
  <si>
    <t>FARISS Joëlle</t>
  </si>
  <si>
    <t xml:space="preserve">4 jours </t>
  </si>
  <si>
    <t>Les Hameaux La Bouilladisse</t>
  </si>
  <si>
    <t>Claudine Mistral</t>
  </si>
  <si>
    <t>15+12 : 27</t>
  </si>
  <si>
    <t>CONTENT Aurélie</t>
  </si>
  <si>
    <t>Eliet Julie</t>
  </si>
  <si>
    <t>BLANC Virginie</t>
  </si>
  <si>
    <t>CROUILLEBOIS Olivier</t>
  </si>
  <si>
    <t>Total PS</t>
  </si>
  <si>
    <t>Total MS</t>
  </si>
  <si>
    <t>Total GS</t>
  </si>
  <si>
    <t>Total CP</t>
  </si>
  <si>
    <t>Total CE1</t>
  </si>
  <si>
    <t>Total CE2</t>
  </si>
  <si>
    <t>Total CM1</t>
  </si>
  <si>
    <t>Total CM2</t>
  </si>
  <si>
    <t>Christine DUPIRE</t>
  </si>
  <si>
    <t>CAZORLA Sandrine</t>
  </si>
  <si>
    <t>matin</t>
  </si>
  <si>
    <t>aprem</t>
  </si>
  <si>
    <t>pacalou@simianegmail,com</t>
  </si>
  <si>
    <t xml:space="preserve">GARRIGUES </t>
  </si>
  <si>
    <t>Claire</t>
  </si>
  <si>
    <t>clgarrigues@gmail,com</t>
  </si>
  <si>
    <t>christine.cambay@laposte.net</t>
  </si>
  <si>
    <t>WOJCIK</t>
  </si>
  <si>
    <t>06 66 41 38 48</t>
  </si>
  <si>
    <t>ghislaine.monclus@wanadoo.fr</t>
  </si>
  <si>
    <t>Réunion de préparation le mardi 18/9 après l'AG</t>
  </si>
  <si>
    <t>Mimet ou Gardanne (COSEC)</t>
  </si>
  <si>
    <t>Vendredi 19/10</t>
  </si>
  <si>
    <t>Jeudi 18/10</t>
  </si>
  <si>
    <t>Mardi 16/10</t>
  </si>
  <si>
    <t>C2</t>
  </si>
  <si>
    <t>C3</t>
  </si>
  <si>
    <t>FUVEAU Les Planes</t>
  </si>
  <si>
    <t>mardi 13/11 matin</t>
  </si>
  <si>
    <t xml:space="preserve">jeudi 15/11 matin </t>
  </si>
  <si>
    <t>C2 et C3</t>
  </si>
  <si>
    <t>Mardi 20/11 matin</t>
  </si>
  <si>
    <t>Réunion de préparation le mardi 25 septembre à 17h15</t>
  </si>
  <si>
    <t>Mardi 29/01</t>
  </si>
  <si>
    <t>Jeudi 31/01</t>
  </si>
  <si>
    <t>Réunion de préparation le mardi 6/11, 17h15</t>
  </si>
  <si>
    <t>CADOLIVE - ARBORETUM</t>
  </si>
  <si>
    <t>MONTAURY - Bouc Bel Air</t>
  </si>
  <si>
    <t>Jeux collectifs - C2</t>
  </si>
  <si>
    <t>Mardi 5/03</t>
  </si>
  <si>
    <t>Vendredi 8/03</t>
  </si>
  <si>
    <t>Tchouk - C3</t>
  </si>
  <si>
    <t>Réunions de préparation cycle 2 et cycle 3 mardi 4/12  17h15  aux Moulières , 17h15</t>
  </si>
  <si>
    <t>Roques Hautes</t>
  </si>
  <si>
    <t>Jeudi 25/04</t>
  </si>
  <si>
    <t>Vendredi 26/04</t>
  </si>
  <si>
    <t>Maternelles / C2</t>
  </si>
  <si>
    <t>C2 / C3</t>
  </si>
  <si>
    <t>Réunion de préparation le mercredi 23/1 10h-12h, Roques Hautes.</t>
  </si>
  <si>
    <t>Mardi 21/05</t>
  </si>
  <si>
    <t>Jeudi 23/05</t>
  </si>
  <si>
    <t>FUVEAU Stade Paul Prieur</t>
  </si>
  <si>
    <t>Mardi 28/05</t>
  </si>
  <si>
    <t>Réunion de préparation le mardi 26/2 - Beausoleil -17h15</t>
  </si>
  <si>
    <t>Seret Virginie</t>
  </si>
  <si>
    <t>Virginie Dedieu</t>
  </si>
  <si>
    <t>Cassone Elisabeth</t>
  </si>
  <si>
    <t>Rossignbol Christel</t>
  </si>
  <si>
    <t>Fiori Valérie</t>
  </si>
  <si>
    <t>CO lundi ou mardi</t>
  </si>
  <si>
    <t>Elbaz Andrée</t>
  </si>
  <si>
    <t>Beaux Céline</t>
  </si>
  <si>
    <t>Beausoleil</t>
  </si>
  <si>
    <t>Nalin Ghislaine</t>
  </si>
  <si>
    <t>PS</t>
  </si>
  <si>
    <t>Borghino Daisy</t>
  </si>
  <si>
    <t>PS/MS</t>
  </si>
  <si>
    <t>Camus Sophie</t>
  </si>
  <si>
    <t>Aurélia</t>
  </si>
  <si>
    <t>Laëtitia</t>
  </si>
  <si>
    <t xml:space="preserve">Simiane </t>
  </si>
  <si>
    <t>Guilhem Nathalie</t>
  </si>
  <si>
    <t>Lucchesi Christine</t>
  </si>
  <si>
    <t>Chatain Véronique</t>
  </si>
  <si>
    <t>Maillard Laurence</t>
  </si>
  <si>
    <t>Souhaitent être 2 classes par rencontre</t>
  </si>
  <si>
    <t>Mistral Biver</t>
  </si>
  <si>
    <t>Car Fabienne</t>
  </si>
  <si>
    <t>Thomas Valérie</t>
  </si>
  <si>
    <t xml:space="preserve">souhait: </t>
  </si>
  <si>
    <t>Gardon Myriam</t>
  </si>
  <si>
    <t>JPN 13 avril matin - CO: 25 avril</t>
  </si>
  <si>
    <t>Boyer Christelle</t>
  </si>
  <si>
    <t>JPN: 13 avril matin</t>
  </si>
  <si>
    <t>Richard Marie- Christine</t>
  </si>
  <si>
    <t>Pajon Géraldine</t>
  </si>
  <si>
    <t>souhait : CO le 25 avril - avec V thomas si possible</t>
  </si>
  <si>
    <t>Maternelle 14 juillet</t>
  </si>
  <si>
    <t>Reuiles Katy</t>
  </si>
  <si>
    <t>Cambay Christine</t>
  </si>
  <si>
    <t>Laribi Céline</t>
  </si>
  <si>
    <t>Arthur Rimbaud</t>
  </si>
  <si>
    <t>Marguerie Cédric</t>
  </si>
  <si>
    <t>Vernet Raphaelle</t>
  </si>
  <si>
    <t>Moulières</t>
  </si>
  <si>
    <t>Jadot Sandrine</t>
  </si>
  <si>
    <t>Rimauro Katia</t>
  </si>
  <si>
    <t>Bertoni Corinne</t>
  </si>
  <si>
    <t>Redondi Régine</t>
  </si>
  <si>
    <t>Bigot Carine</t>
  </si>
  <si>
    <t>Crespi</t>
  </si>
  <si>
    <t>Betty</t>
  </si>
  <si>
    <t>Grosclaude Virginie</t>
  </si>
  <si>
    <t>Delville Stéphanie</t>
  </si>
  <si>
    <t>Lila MAZARI</t>
  </si>
  <si>
    <t>JPN: 15 nov matin / Athlé pas le vendredi</t>
  </si>
  <si>
    <t>Muriel VILLENEUVE</t>
  </si>
  <si>
    <t>Marie COULANGE</t>
  </si>
  <si>
    <t>FA Jean François</t>
  </si>
  <si>
    <t>CM1-CM2</t>
  </si>
  <si>
    <t>MATIN</t>
  </si>
  <si>
    <t>Après Midi</t>
  </si>
  <si>
    <t>Après midi</t>
  </si>
  <si>
    <t xml:space="preserve">C2 </t>
  </si>
  <si>
    <t xml:space="preserve">C3 </t>
  </si>
  <si>
    <t>Maternelle</t>
  </si>
  <si>
    <t>C3 - PETANQUE</t>
  </si>
  <si>
    <t>C3 - MOLKKY</t>
  </si>
  <si>
    <t>C2 - PETANQUE</t>
  </si>
  <si>
    <t>Après-midi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</si>
</sst>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 mmmm"/>
  </numFmts>
  <fonts count="28" x14ac:knownFonts="1"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3366FF"/>
      <name val="Arial"/>
      <family val="2"/>
      <charset val="1"/>
    </font>
    <font>
      <u/>
      <sz val="10"/>
      <color rgb="FF0000FF"/>
      <name val="Arial"/>
      <family val="2"/>
      <charset val="1"/>
    </font>
    <font>
      <sz val="10"/>
      <color rgb="FF1155CC"/>
      <name val="Arial"/>
      <family val="2"/>
      <charset val="1"/>
    </font>
    <font>
      <sz val="14"/>
      <color rgb="FFFF0000"/>
      <name val="Arial"/>
      <family val="2"/>
      <charset val="1"/>
    </font>
    <font>
      <b/>
      <sz val="16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sz val="11"/>
      <name val="Calibri"/>
      <family val="2"/>
      <charset val="1"/>
    </font>
    <font>
      <sz val="10"/>
      <color rgb="FFFF0000"/>
      <name val="Arial"/>
      <family val="2"/>
      <charset val="1"/>
    </font>
    <font>
      <b/>
      <sz val="10"/>
      <color rgb="FF351C75"/>
      <name val="Arial"/>
      <family val="2"/>
      <charset val="1"/>
    </font>
    <font>
      <b/>
      <sz val="9"/>
      <name val="Arial"/>
      <family val="2"/>
      <charset val="1"/>
    </font>
    <font>
      <b/>
      <sz val="14"/>
      <color rgb="FFFF0000"/>
      <name val="Arial"/>
      <family val="2"/>
      <charset val="1"/>
    </font>
    <font>
      <b/>
      <sz val="10"/>
      <color rgb="FFFF0000"/>
      <name val="Arial"/>
      <family val="2"/>
      <charset val="1"/>
    </font>
    <font>
      <sz val="10"/>
      <name val="Arial"/>
      <family val="2"/>
    </font>
    <font>
      <b/>
      <sz val="14"/>
      <color rgb="FFFFFF00"/>
      <name val="Arial"/>
      <family val="2"/>
      <charset val="1"/>
    </font>
    <font>
      <sz val="14"/>
      <name val="Arial"/>
      <family val="2"/>
      <charset val="1"/>
    </font>
    <font>
      <sz val="11"/>
      <name val="Arial"/>
      <family val="2"/>
      <charset val="1"/>
    </font>
    <font>
      <sz val="12"/>
      <name val="Arial"/>
      <family val="2"/>
      <charset val="1"/>
    </font>
    <font>
      <sz val="9"/>
      <name val="Arial"/>
      <family val="2"/>
      <charset val="1"/>
    </font>
    <font>
      <sz val="9"/>
      <color rgb="FF000000"/>
      <name val="Arial"/>
      <family val="2"/>
      <charset val="1"/>
    </font>
    <font>
      <b/>
      <sz val="14"/>
      <name val="Arial"/>
      <family val="2"/>
      <charset val="1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b/>
      <sz val="10"/>
      <color rgb="FF000000"/>
      <name val="Arial"/>
      <family val="2"/>
    </font>
    <font>
      <b/>
      <sz val="16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rgb="FFFFFF00"/>
        <bgColor rgb="FFFFCC99"/>
      </patternFill>
    </fill>
    <fill>
      <patternFill patternType="solid">
        <fgColor rgb="FFFDEADA"/>
        <bgColor rgb="FFFDE9D9"/>
      </patternFill>
    </fill>
    <fill>
      <patternFill patternType="solid">
        <fgColor rgb="FFDBEEF4"/>
        <bgColor rgb="FFDAEEF3"/>
      </patternFill>
    </fill>
    <fill>
      <patternFill patternType="solid">
        <fgColor rgb="FFE6E0EC"/>
        <bgColor rgb="FFE5DFEC"/>
      </patternFill>
    </fill>
    <fill>
      <patternFill patternType="solid">
        <fgColor rgb="FFEBF1DE"/>
        <bgColor rgb="FFEAF1DD"/>
      </patternFill>
    </fill>
    <fill>
      <patternFill patternType="solid">
        <fgColor rgb="FFE6B9B8"/>
        <bgColor rgb="FFE5B8B7"/>
      </patternFill>
    </fill>
    <fill>
      <patternFill patternType="solid">
        <fgColor rgb="FFFDE9D9"/>
        <bgColor rgb="FFFDEADA"/>
      </patternFill>
    </fill>
    <fill>
      <patternFill patternType="solid">
        <fgColor rgb="FFDAEEF3"/>
        <bgColor rgb="FFDBEEF4"/>
      </patternFill>
    </fill>
    <fill>
      <patternFill patternType="solid">
        <fgColor rgb="FFE5DFEC"/>
        <bgColor rgb="FFE6E0EC"/>
      </patternFill>
    </fill>
    <fill>
      <patternFill patternType="solid">
        <fgColor rgb="FFEAF1DD"/>
        <bgColor rgb="FFEBF1DE"/>
      </patternFill>
    </fill>
    <fill>
      <patternFill patternType="solid">
        <fgColor rgb="FFE5B8B7"/>
        <bgColor rgb="FFE6B9B8"/>
      </patternFill>
    </fill>
    <fill>
      <patternFill patternType="solid">
        <fgColor rgb="FFFFCC99"/>
        <bgColor rgb="FFE6B9B8"/>
      </patternFill>
    </fill>
    <fill>
      <patternFill patternType="solid">
        <fgColor rgb="FFCCFFFF"/>
        <bgColor rgb="FFDAEEF3"/>
      </patternFill>
    </fill>
    <fill>
      <patternFill patternType="solid">
        <fgColor rgb="FFCCFFCC"/>
        <bgColor rgb="FFCCFFFF"/>
      </patternFill>
    </fill>
    <fill>
      <patternFill patternType="solid">
        <fgColor rgb="FFFF8080"/>
        <bgColor rgb="FFF79646"/>
      </patternFill>
    </fill>
    <fill>
      <patternFill patternType="solid">
        <fgColor rgb="FF00B0F0"/>
        <bgColor rgb="FF0070C0"/>
      </patternFill>
    </fill>
    <fill>
      <patternFill patternType="solid">
        <fgColor rgb="FFCCC1DA"/>
        <bgColor rgb="FFCCCCCC"/>
      </patternFill>
    </fill>
    <fill>
      <patternFill patternType="solid">
        <fgColor rgb="FF92D050"/>
        <bgColor rgb="FFC3D69B"/>
      </patternFill>
    </fill>
    <fill>
      <patternFill patternType="solid">
        <fgColor rgb="FFC3D69B"/>
        <bgColor rgb="FFCCCCCC"/>
      </patternFill>
    </fill>
    <fill>
      <patternFill patternType="solid">
        <fgColor rgb="FFD99694"/>
        <bgColor rgb="FFFF8080"/>
      </patternFill>
    </fill>
    <fill>
      <patternFill patternType="solid">
        <fgColor rgb="FF66FFCC"/>
        <bgColor rgb="FFFDE9D9"/>
      </patternFill>
    </fill>
    <fill>
      <patternFill patternType="solid">
        <fgColor rgb="FF66FFCC"/>
        <bgColor rgb="FFFDEADA"/>
      </patternFill>
    </fill>
    <fill>
      <patternFill patternType="solid">
        <fgColor rgb="FF66FFCC"/>
        <bgColor indexed="64"/>
      </patternFill>
    </fill>
    <fill>
      <patternFill patternType="solid">
        <fgColor theme="7" tint="0.79998168889431442"/>
        <bgColor rgb="FFFDE9D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rgb="FFFDE9D9"/>
      </patternFill>
    </fill>
    <fill>
      <patternFill patternType="solid">
        <fgColor rgb="FFCCCCFF"/>
        <bgColor rgb="FFDAEEF3"/>
      </patternFill>
    </fill>
    <fill>
      <patternFill patternType="solid">
        <fgColor rgb="FFCCCCFF"/>
        <bgColor rgb="FFDBEEF4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rgb="FFCCCCCC"/>
      </patternFill>
    </fill>
    <fill>
      <patternFill patternType="solid">
        <fgColor rgb="FFCCCCFF"/>
        <bgColor rgb="FFFDE9D9"/>
      </patternFill>
    </fill>
    <fill>
      <patternFill patternType="solid">
        <fgColor rgb="FFFFCCCC"/>
        <bgColor rgb="FFEBF1DE"/>
      </patternFill>
    </fill>
    <fill>
      <patternFill patternType="solid">
        <fgColor theme="5" tint="0.59999389629810485"/>
        <bgColor rgb="FFE5DFEC"/>
      </patternFill>
    </fill>
    <fill>
      <patternFill patternType="solid">
        <fgColor theme="5" tint="0.59999389629810485"/>
        <bgColor rgb="FFE6E0EC"/>
      </patternFill>
    </fill>
    <fill>
      <patternFill patternType="solid">
        <fgColor theme="5" tint="0.59999389629810485"/>
        <bgColor rgb="FFEBF1DE"/>
      </patternFill>
    </fill>
    <fill>
      <patternFill patternType="solid">
        <fgColor theme="5" tint="0.59999389629810485"/>
        <bgColor rgb="FFFDE9D9"/>
      </patternFill>
    </fill>
    <fill>
      <patternFill patternType="solid">
        <fgColor rgb="FFEAF1DD"/>
        <bgColor rgb="FFFDE9D9"/>
      </patternFill>
    </fill>
    <fill>
      <patternFill patternType="solid">
        <fgColor rgb="FF66FFCC"/>
        <bgColor rgb="FFE6B9B8"/>
      </patternFill>
    </fill>
    <fill>
      <patternFill patternType="solid">
        <fgColor rgb="FFCCFF33"/>
        <bgColor rgb="FFE5B8B7"/>
      </patternFill>
    </fill>
    <fill>
      <patternFill patternType="solid">
        <fgColor rgb="FFCCFF33"/>
        <bgColor indexed="64"/>
      </patternFill>
    </fill>
    <fill>
      <patternFill patternType="solid">
        <fgColor rgb="FFCCFF33"/>
        <bgColor rgb="FFE6B9B8"/>
      </patternFill>
    </fill>
    <fill>
      <patternFill patternType="solid">
        <fgColor rgb="FFCCFF33"/>
        <bgColor rgb="FFF79646"/>
      </patternFill>
    </fill>
    <fill>
      <patternFill patternType="solid">
        <fgColor rgb="FFCCFF33"/>
        <bgColor rgb="FFFDE9D9"/>
      </patternFill>
    </fill>
    <fill>
      <patternFill patternType="solid">
        <fgColor theme="7" tint="0.79998168889431442"/>
        <bgColor rgb="FFFDEADA"/>
      </patternFill>
    </fill>
    <fill>
      <patternFill patternType="solid">
        <fgColor theme="7" tint="0.79998168889431442"/>
        <bgColor rgb="FFE6B9B8"/>
      </patternFill>
    </fill>
    <fill>
      <patternFill patternType="solid">
        <fgColor rgb="FFFFCCCC"/>
        <bgColor rgb="FFE5DFEC"/>
      </patternFill>
    </fill>
    <fill>
      <patternFill patternType="solid">
        <fgColor rgb="FFFFCCCC"/>
        <bgColor rgb="FFE6E0E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EBF1DE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3" fillId="0" borderId="0" applyBorder="0" applyProtection="0"/>
    <xf numFmtId="0" fontId="1" fillId="0" borderId="0"/>
  </cellStyleXfs>
  <cellXfs count="620">
    <xf numFmtId="0" fontId="0" fillId="0" borderId="0" xfId="0"/>
    <xf numFmtId="0" fontId="1" fillId="0" borderId="0" xfId="2" applyFont="1" applyAlignment="1"/>
    <xf numFmtId="0" fontId="0" fillId="0" borderId="1" xfId="2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0" fillId="0" borderId="0" xfId="2" applyFont="1" applyAlignment="1">
      <alignment vertical="center"/>
    </xf>
    <xf numFmtId="0" fontId="0" fillId="0" borderId="0" xfId="2" applyFont="1" applyAlignment="1"/>
    <xf numFmtId="0" fontId="1" fillId="2" borderId="0" xfId="2" applyFont="1" applyFill="1" applyAlignment="1"/>
    <xf numFmtId="0" fontId="0" fillId="0" borderId="2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0" xfId="2" applyFont="1"/>
    <xf numFmtId="0" fontId="5" fillId="0" borderId="0" xfId="2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6" fillId="0" borderId="0" xfId="0" applyFont="1" applyAlignment="1">
      <alignment horizontal="center" wrapText="1"/>
    </xf>
    <xf numFmtId="0" fontId="0" fillId="5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4" borderId="0" xfId="0" applyFill="1" applyAlignment="1">
      <alignment horizontal="center" textRotation="90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textRotation="90"/>
    </xf>
    <xf numFmtId="0" fontId="7" fillId="5" borderId="7" xfId="0" applyFont="1" applyFill="1" applyBorder="1" applyAlignment="1">
      <alignment horizontal="center" vertical="center" textRotation="90"/>
    </xf>
    <xf numFmtId="0" fontId="7" fillId="6" borderId="7" xfId="0" applyFont="1" applyFill="1" applyBorder="1" applyAlignment="1">
      <alignment horizontal="center" vertical="center" textRotation="90"/>
    </xf>
    <xf numFmtId="0" fontId="7" fillId="7" borderId="7" xfId="0" applyFont="1" applyFill="1" applyBorder="1" applyAlignment="1">
      <alignment horizontal="center" vertical="center" textRotation="90"/>
    </xf>
    <xf numFmtId="0" fontId="7" fillId="8" borderId="7" xfId="0" applyFont="1" applyFill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 textRotation="90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wrapText="1"/>
    </xf>
    <xf numFmtId="0" fontId="7" fillId="0" borderId="7" xfId="0" applyFont="1" applyBorder="1" applyAlignment="1">
      <alignment horizontal="center"/>
    </xf>
    <xf numFmtId="0" fontId="0" fillId="0" borderId="7" xfId="0" applyFont="1" applyBorder="1" applyAlignment="1">
      <alignment wrapText="1"/>
    </xf>
    <xf numFmtId="0" fontId="0" fillId="9" borderId="7" xfId="0" applyFont="1" applyFill="1" applyBorder="1" applyAlignment="1">
      <alignment wrapText="1"/>
    </xf>
    <xf numFmtId="0" fontId="7" fillId="9" borderId="7" xfId="0" applyFont="1" applyFill="1" applyBorder="1"/>
    <xf numFmtId="0" fontId="7" fillId="10" borderId="7" xfId="0" applyFont="1" applyFill="1" applyBorder="1"/>
    <xf numFmtId="0" fontId="0" fillId="11" borderId="7" xfId="0" applyFont="1" applyFill="1" applyBorder="1" applyAlignment="1">
      <alignment wrapText="1"/>
    </xf>
    <xf numFmtId="0" fontId="0" fillId="12" borderId="7" xfId="0" applyFont="1" applyFill="1" applyBorder="1" applyAlignment="1">
      <alignment wrapText="1"/>
    </xf>
    <xf numFmtId="0" fontId="7" fillId="13" borderId="7" xfId="0" applyFont="1" applyFill="1" applyBorder="1" applyAlignment="1"/>
    <xf numFmtId="0" fontId="0" fillId="13" borderId="7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7" fillId="0" borderId="0" xfId="0" applyFont="1"/>
    <xf numFmtId="0" fontId="7" fillId="13" borderId="7" xfId="0" applyFont="1" applyFill="1" applyBorder="1"/>
    <xf numFmtId="0" fontId="7" fillId="0" borderId="0" xfId="0" applyFont="1" applyBorder="1" applyAlignment="1">
      <alignment vertical="center" wrapText="1"/>
    </xf>
    <xf numFmtId="0" fontId="7" fillId="14" borderId="7" xfId="0" applyFont="1" applyFill="1" applyBorder="1" applyAlignment="1">
      <alignment horizontal="center"/>
    </xf>
    <xf numFmtId="0" fontId="0" fillId="14" borderId="7" xfId="0" applyFont="1" applyFill="1" applyBorder="1" applyAlignment="1">
      <alignment wrapText="1"/>
    </xf>
    <xf numFmtId="0" fontId="0" fillId="15" borderId="7" xfId="0" applyFont="1" applyFill="1" applyBorder="1" applyAlignment="1">
      <alignment wrapText="1"/>
    </xf>
    <xf numFmtId="0" fontId="0" fillId="2" borderId="7" xfId="0" applyFont="1" applyFill="1" applyBorder="1" applyAlignment="1">
      <alignment wrapText="1"/>
    </xf>
    <xf numFmtId="0" fontId="0" fillId="16" borderId="7" xfId="0" applyFont="1" applyFill="1" applyBorder="1" applyAlignment="1">
      <alignment wrapText="1"/>
    </xf>
    <xf numFmtId="0" fontId="7" fillId="17" borderId="7" xfId="0" applyFont="1" applyFill="1" applyBorder="1" applyAlignment="1"/>
    <xf numFmtId="0" fontId="0" fillId="17" borderId="7" xfId="0" applyFont="1" applyFill="1" applyBorder="1" applyAlignment="1">
      <alignment wrapText="1"/>
    </xf>
    <xf numFmtId="0" fontId="7" fillId="10" borderId="7" xfId="0" applyFont="1" applyFill="1" applyBorder="1" applyAlignment="1"/>
    <xf numFmtId="0" fontId="7" fillId="12" borderId="7" xfId="0" applyFont="1" applyFill="1" applyBorder="1"/>
    <xf numFmtId="0" fontId="0" fillId="10" borderId="7" xfId="0" applyFont="1" applyFill="1" applyBorder="1" applyAlignment="1">
      <alignment wrapText="1"/>
    </xf>
    <xf numFmtId="0" fontId="0" fillId="11" borderId="7" xfId="0" applyFont="1" applyFill="1" applyBorder="1" applyAlignment="1"/>
    <xf numFmtId="0" fontId="0" fillId="13" borderId="7" xfId="0" applyFont="1" applyFill="1" applyBorder="1" applyAlignment="1"/>
    <xf numFmtId="0" fontId="0" fillId="0" borderId="7" xfId="0" applyFont="1" applyBorder="1" applyAlignment="1">
      <alignment horizontal="center" wrapText="1"/>
    </xf>
    <xf numFmtId="0" fontId="0" fillId="9" borderId="7" xfId="0" applyFont="1" applyFill="1" applyBorder="1" applyAlignment="1">
      <alignment horizontal="center" wrapText="1"/>
    </xf>
    <xf numFmtId="0" fontId="0" fillId="11" borderId="7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7" fillId="12" borderId="7" xfId="0" applyFont="1" applyFill="1" applyBorder="1" applyAlignment="1"/>
    <xf numFmtId="0" fontId="9" fillId="0" borderId="7" xfId="0" applyFont="1" applyBorder="1" applyAlignment="1"/>
    <xf numFmtId="0" fontId="10" fillId="0" borderId="1" xfId="0" applyFont="1" applyBorder="1" applyAlignment="1">
      <alignment wrapText="1"/>
    </xf>
    <xf numFmtId="0" fontId="11" fillId="0" borderId="7" xfId="0" applyFont="1" applyBorder="1" applyAlignment="1">
      <alignment vertical="center" wrapText="1"/>
    </xf>
    <xf numFmtId="0" fontId="7" fillId="11" borderId="7" xfId="0" applyFont="1" applyFill="1" applyBorder="1"/>
    <xf numFmtId="0" fontId="7" fillId="0" borderId="8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9" borderId="7" xfId="0" applyFont="1" applyFill="1" applyBorder="1" applyAlignment="1"/>
    <xf numFmtId="0" fontId="7" fillId="9" borderId="7" xfId="0" applyFont="1" applyFill="1" applyBorder="1" applyAlignment="1">
      <alignment horizontal="center"/>
    </xf>
    <xf numFmtId="0" fontId="7" fillId="11" borderId="7" xfId="0" applyFont="1" applyFill="1" applyBorder="1" applyAlignment="1">
      <alignment wrapText="1"/>
    </xf>
    <xf numFmtId="0" fontId="7" fillId="11" borderId="7" xfId="0" applyFont="1" applyFill="1" applyBorder="1" applyAlignment="1"/>
    <xf numFmtId="0" fontId="7" fillId="0" borderId="7" xfId="0" applyFont="1" applyBorder="1" applyAlignment="1">
      <alignment horizontal="right" wrapText="1"/>
    </xf>
    <xf numFmtId="0" fontId="7" fillId="9" borderId="7" xfId="0" applyFont="1" applyFill="1" applyBorder="1" applyAlignment="1">
      <alignment wrapText="1"/>
    </xf>
    <xf numFmtId="0" fontId="7" fillId="9" borderId="7" xfId="0" applyFont="1" applyFill="1" applyBorder="1" applyAlignment="1">
      <alignment horizontal="center" vertical="center" textRotation="90"/>
    </xf>
    <xf numFmtId="0" fontId="7" fillId="10" borderId="7" xfId="0" applyFont="1" applyFill="1" applyBorder="1" applyAlignment="1">
      <alignment horizontal="center" vertical="center" textRotation="90"/>
    </xf>
    <xf numFmtId="0" fontId="7" fillId="12" borderId="7" xfId="0" applyFont="1" applyFill="1" applyBorder="1" applyAlignment="1">
      <alignment horizontal="center" vertical="center" textRotation="90"/>
    </xf>
    <xf numFmtId="0" fontId="7" fillId="13" borderId="7" xfId="0" applyFont="1" applyFill="1" applyBorder="1" applyAlignment="1">
      <alignment horizontal="center" vertical="center" textRotation="90"/>
    </xf>
    <xf numFmtId="0" fontId="7" fillId="0" borderId="8" xfId="0" applyFont="1" applyBorder="1" applyAlignment="1">
      <alignment horizontal="center" vertical="center" textRotation="90" wrapText="1"/>
    </xf>
    <xf numFmtId="0" fontId="7" fillId="13" borderId="7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7" xfId="0" applyFont="1" applyBorder="1" applyAlignment="1"/>
    <xf numFmtId="0" fontId="1" fillId="9" borderId="7" xfId="0" applyFont="1" applyFill="1" applyBorder="1" applyAlignment="1"/>
    <xf numFmtId="0" fontId="1" fillId="10" borderId="7" xfId="0" applyFont="1" applyFill="1" applyBorder="1" applyAlignment="1"/>
    <xf numFmtId="0" fontId="1" fillId="11" borderId="7" xfId="0" applyFont="1" applyFill="1" applyBorder="1" applyAlignment="1"/>
    <xf numFmtId="0" fontId="1" fillId="12" borderId="7" xfId="0" applyFont="1" applyFill="1" applyBorder="1" applyAlignment="1"/>
    <xf numFmtId="0" fontId="1" fillId="13" borderId="7" xfId="0" applyFont="1" applyFill="1" applyBorder="1" applyAlignment="1"/>
    <xf numFmtId="0" fontId="1" fillId="0" borderId="8" xfId="0" applyFont="1" applyBorder="1" applyAlignment="1"/>
    <xf numFmtId="0" fontId="1" fillId="0" borderId="1" xfId="0" applyFont="1" applyBorder="1" applyAlignment="1"/>
    <xf numFmtId="0" fontId="7" fillId="0" borderId="1" xfId="0" applyFont="1" applyBorder="1" applyAlignment="1">
      <alignment vertical="center" wrapText="1"/>
    </xf>
    <xf numFmtId="0" fontId="7" fillId="0" borderId="6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7" fillId="0" borderId="6" xfId="0" applyFont="1" applyBorder="1" applyAlignment="1">
      <alignment horizontal="center" wrapText="1"/>
    </xf>
    <xf numFmtId="0" fontId="0" fillId="0" borderId="6" xfId="0" applyFont="1" applyBorder="1" applyAlignment="1">
      <alignment horizontal="right" wrapText="1"/>
    </xf>
    <xf numFmtId="0" fontId="0" fillId="0" borderId="9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7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wrapText="1"/>
    </xf>
    <xf numFmtId="0" fontId="0" fillId="9" borderId="11" xfId="0" applyFont="1" applyFill="1" applyBorder="1" applyAlignment="1">
      <alignment wrapText="1"/>
    </xf>
    <xf numFmtId="0" fontId="7" fillId="9" borderId="11" xfId="0" applyFont="1" applyFill="1" applyBorder="1" applyAlignment="1"/>
    <xf numFmtId="0" fontId="0" fillId="11" borderId="11" xfId="0" applyFont="1" applyFill="1" applyBorder="1" applyAlignment="1">
      <alignment wrapText="1"/>
    </xf>
    <xf numFmtId="0" fontId="0" fillId="13" borderId="11" xfId="0" applyFont="1" applyFill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12" xfId="0" applyFont="1" applyBorder="1" applyAlignment="1">
      <alignment wrapText="1"/>
    </xf>
    <xf numFmtId="0" fontId="7" fillId="9" borderId="11" xfId="0" applyFont="1" applyFill="1" applyBorder="1" applyAlignment="1">
      <alignment wrapText="1"/>
    </xf>
    <xf numFmtId="0" fontId="7" fillId="13" borderId="11" xfId="0" applyFont="1" applyFill="1" applyBorder="1"/>
    <xf numFmtId="0" fontId="7" fillId="0" borderId="11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7" fillId="0" borderId="7" xfId="0" applyFont="1" applyBorder="1" applyAlignment="1">
      <alignment horizontal="left"/>
    </xf>
    <xf numFmtId="0" fontId="12" fillId="2" borderId="7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0" fillId="9" borderId="5" xfId="0" applyFont="1" applyFill="1" applyBorder="1" applyAlignment="1">
      <alignment wrapText="1"/>
    </xf>
    <xf numFmtId="0" fontId="0" fillId="10" borderId="5" xfId="0" applyFont="1" applyFill="1" applyBorder="1" applyAlignment="1">
      <alignment wrapText="1"/>
    </xf>
    <xf numFmtId="0" fontId="0" fillId="11" borderId="5" xfId="0" applyFont="1" applyFill="1" applyBorder="1" applyAlignment="1">
      <alignment wrapText="1"/>
    </xf>
    <xf numFmtId="0" fontId="0" fillId="12" borderId="5" xfId="0" applyFont="1" applyFill="1" applyBorder="1" applyAlignment="1">
      <alignment wrapText="1"/>
    </xf>
    <xf numFmtId="0" fontId="0" fillId="13" borderId="5" xfId="0" applyFont="1" applyFill="1" applyBorder="1" applyAlignment="1">
      <alignment wrapText="1"/>
    </xf>
    <xf numFmtId="0" fontId="0" fillId="13" borderId="2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4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7" fillId="0" borderId="0" xfId="0" applyFont="1" applyAlignment="1">
      <alignment wrapText="1"/>
    </xf>
    <xf numFmtId="0" fontId="0" fillId="4" borderId="0" xfId="0" applyFont="1" applyFill="1" applyAlignment="1">
      <alignment horizontal="center" vertical="center"/>
    </xf>
    <xf numFmtId="0" fontId="0" fillId="5" borderId="0" xfId="0" applyFont="1" applyFill="1" applyAlignment="1">
      <alignment horizontal="center" vertical="center"/>
    </xf>
    <xf numFmtId="0" fontId="0" fillId="6" borderId="0" xfId="0" applyFont="1" applyFill="1" applyAlignment="1">
      <alignment horizontal="center" vertical="center"/>
    </xf>
    <xf numFmtId="0" fontId="0" fillId="7" borderId="0" xfId="0" applyFont="1" applyFill="1" applyAlignment="1">
      <alignment horizontal="center" vertical="center"/>
    </xf>
    <xf numFmtId="0" fontId="0" fillId="8" borderId="0" xfId="0" applyFont="1" applyFill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10" fillId="2" borderId="1" xfId="0" applyFont="1" applyFill="1" applyBorder="1" applyAlignment="1">
      <alignment wrapText="1"/>
    </xf>
    <xf numFmtId="0" fontId="7" fillId="0" borderId="0" xfId="0" applyFont="1" applyBorder="1" applyAlignment="1">
      <alignment vertical="center"/>
    </xf>
    <xf numFmtId="0" fontId="0" fillId="0" borderId="0" xfId="0" applyFont="1" applyAlignment="1"/>
    <xf numFmtId="0" fontId="7" fillId="3" borderId="7" xfId="0" applyFont="1" applyFill="1" applyBorder="1" applyAlignment="1">
      <alignment wrapText="1"/>
    </xf>
    <xf numFmtId="0" fontId="0" fillId="3" borderId="7" xfId="0" applyFont="1" applyFill="1" applyBorder="1" applyAlignment="1">
      <alignment wrapText="1"/>
    </xf>
    <xf numFmtId="0" fontId="0" fillId="3" borderId="8" xfId="0" applyFont="1" applyFill="1" applyBorder="1" applyAlignment="1">
      <alignment wrapText="1"/>
    </xf>
    <xf numFmtId="0" fontId="14" fillId="0" borderId="0" xfId="0" applyFont="1" applyAlignment="1">
      <alignment wrapText="1"/>
    </xf>
    <xf numFmtId="0" fontId="0" fillId="2" borderId="1" xfId="0" applyFont="1" applyFill="1" applyBorder="1" applyAlignment="1">
      <alignment wrapText="1"/>
    </xf>
    <xf numFmtId="0" fontId="7" fillId="18" borderId="7" xfId="0" applyFont="1" applyFill="1" applyBorder="1" applyAlignment="1">
      <alignment wrapText="1"/>
    </xf>
    <xf numFmtId="0" fontId="0" fillId="18" borderId="7" xfId="0" applyFont="1" applyFill="1" applyBorder="1" applyAlignment="1">
      <alignment wrapText="1"/>
    </xf>
    <xf numFmtId="0" fontId="7" fillId="18" borderId="8" xfId="0" applyFont="1" applyFill="1" applyBorder="1" applyAlignment="1">
      <alignment wrapText="1"/>
    </xf>
    <xf numFmtId="0" fontId="0" fillId="18" borderId="8" xfId="0" applyFont="1" applyFill="1" applyBorder="1" applyAlignment="1">
      <alignment wrapText="1"/>
    </xf>
    <xf numFmtId="0" fontId="8" fillId="2" borderId="0" xfId="0" applyFont="1" applyFill="1" applyAlignment="1">
      <alignment horizontal="left"/>
    </xf>
    <xf numFmtId="0" fontId="11" fillId="0" borderId="7" xfId="0" applyFont="1" applyBorder="1" applyAlignment="1">
      <alignment vertical="center"/>
    </xf>
    <xf numFmtId="0" fontId="0" fillId="9" borderId="7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vertical="center"/>
    </xf>
    <xf numFmtId="0" fontId="7" fillId="19" borderId="1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7" fillId="3" borderId="7" xfId="0" applyFont="1" applyFill="1" applyBorder="1" applyAlignment="1">
      <alignment horizontal="right" wrapText="1"/>
    </xf>
    <xf numFmtId="0" fontId="7" fillId="3" borderId="8" xfId="0" applyFont="1" applyFill="1" applyBorder="1" applyAlignment="1">
      <alignment wrapText="1"/>
    </xf>
    <xf numFmtId="0" fontId="7" fillId="20" borderId="7" xfId="0" applyFont="1" applyFill="1" applyBorder="1" applyAlignment="1">
      <alignment wrapText="1"/>
    </xf>
    <xf numFmtId="0" fontId="0" fillId="20" borderId="7" xfId="0" applyFont="1" applyFill="1" applyBorder="1" applyAlignment="1">
      <alignment wrapText="1"/>
    </xf>
    <xf numFmtId="0" fontId="7" fillId="20" borderId="8" xfId="0" applyFont="1" applyFill="1" applyBorder="1" applyAlignment="1">
      <alignment wrapText="1"/>
    </xf>
    <xf numFmtId="0" fontId="0" fillId="20" borderId="8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7" fillId="2" borderId="7" xfId="0" applyFont="1" applyFill="1" applyBorder="1" applyAlignment="1">
      <alignment vertical="center"/>
    </xf>
    <xf numFmtId="0" fontId="7" fillId="9" borderId="11" xfId="0" applyFont="1" applyFill="1" applyBorder="1" applyAlignment="1">
      <alignment horizontal="center" vertical="center" textRotation="90"/>
    </xf>
    <xf numFmtId="0" fontId="7" fillId="10" borderId="11" xfId="0" applyFont="1" applyFill="1" applyBorder="1" applyAlignment="1">
      <alignment horizontal="center" vertical="center" textRotation="90"/>
    </xf>
    <xf numFmtId="0" fontId="7" fillId="11" borderId="11" xfId="0" applyFont="1" applyFill="1" applyBorder="1" applyAlignment="1">
      <alignment horizontal="center" vertical="center" textRotation="90"/>
    </xf>
    <xf numFmtId="0" fontId="7" fillId="12" borderId="11" xfId="0" applyFont="1" applyFill="1" applyBorder="1" applyAlignment="1">
      <alignment horizontal="center" vertical="center" textRotation="90"/>
    </xf>
    <xf numFmtId="0" fontId="7" fillId="13" borderId="11" xfId="0" applyFont="1" applyFill="1" applyBorder="1" applyAlignment="1">
      <alignment horizontal="center" vertical="center" textRotation="90"/>
    </xf>
    <xf numFmtId="0" fontId="7" fillId="0" borderId="11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9" borderId="11" xfId="0" applyFont="1" applyFill="1" applyBorder="1"/>
    <xf numFmtId="0" fontId="7" fillId="10" borderId="11" xfId="0" applyFont="1" applyFill="1" applyBorder="1"/>
    <xf numFmtId="0" fontId="7" fillId="11" borderId="11" xfId="0" applyFont="1" applyFill="1" applyBorder="1" applyAlignment="1">
      <alignment wrapText="1"/>
    </xf>
    <xf numFmtId="0" fontId="7" fillId="12" borderId="11" xfId="0" applyFont="1" applyFill="1" applyBorder="1"/>
    <xf numFmtId="0" fontId="7" fillId="13" borderId="11" xfId="0" applyFont="1" applyFill="1" applyBorder="1" applyAlignment="1">
      <alignment wrapText="1"/>
    </xf>
    <xf numFmtId="0" fontId="1" fillId="0" borderId="0" xfId="0" applyFont="1" applyAlignment="1"/>
    <xf numFmtId="0" fontId="0" fillId="12" borderId="11" xfId="0" applyFont="1" applyFill="1" applyBorder="1" applyAlignment="1">
      <alignment wrapText="1"/>
    </xf>
    <xf numFmtId="0" fontId="0" fillId="10" borderId="11" xfId="0" applyFont="1" applyFill="1" applyBorder="1" applyAlignment="1">
      <alignment wrapText="1"/>
    </xf>
    <xf numFmtId="0" fontId="7" fillId="0" borderId="12" xfId="0" applyFont="1" applyBorder="1" applyAlignment="1">
      <alignment wrapText="1"/>
    </xf>
    <xf numFmtId="0" fontId="0" fillId="2" borderId="0" xfId="0" applyFill="1"/>
    <xf numFmtId="0" fontId="7" fillId="21" borderId="11" xfId="0" applyFont="1" applyFill="1" applyBorder="1" applyAlignment="1">
      <alignment wrapText="1"/>
    </xf>
    <xf numFmtId="0" fontId="0" fillId="3" borderId="11" xfId="0" applyFont="1" applyFill="1" applyBorder="1" applyAlignment="1">
      <alignment wrapText="1"/>
    </xf>
    <xf numFmtId="0" fontId="7" fillId="21" borderId="7" xfId="0" applyFont="1" applyFill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2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4" fontId="0" fillId="9" borderId="7" xfId="0" applyNumberFormat="1" applyFont="1" applyFill="1" applyBorder="1" applyAlignment="1">
      <alignment wrapText="1"/>
    </xf>
    <xf numFmtId="4" fontId="7" fillId="9" borderId="7" xfId="0" applyNumberFormat="1" applyFont="1" applyFill="1" applyBorder="1"/>
    <xf numFmtId="4" fontId="7" fillId="10" borderId="7" xfId="0" applyNumberFormat="1" applyFont="1" applyFill="1" applyBorder="1"/>
    <xf numFmtId="4" fontId="0" fillId="12" borderId="7" xfId="0" applyNumberFormat="1" applyFont="1" applyFill="1" applyBorder="1" applyAlignment="1">
      <alignment wrapText="1"/>
    </xf>
    <xf numFmtId="4" fontId="7" fillId="13" borderId="7" xfId="0" applyNumberFormat="1" applyFont="1" applyFill="1" applyBorder="1" applyAlignment="1"/>
    <xf numFmtId="4" fontId="0" fillId="13" borderId="7" xfId="0" applyNumberFormat="1" applyFont="1" applyFill="1" applyBorder="1" applyAlignment="1">
      <alignment wrapText="1"/>
    </xf>
    <xf numFmtId="4" fontId="7" fillId="0" borderId="7" xfId="0" applyNumberFormat="1" applyFont="1" applyBorder="1" applyAlignment="1">
      <alignment wrapText="1"/>
    </xf>
    <xf numFmtId="4" fontId="0" fillId="0" borderId="8" xfId="0" applyNumberFormat="1" applyFont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7" fillId="13" borderId="7" xfId="0" applyNumberFormat="1" applyFont="1" applyFill="1" applyBorder="1"/>
    <xf numFmtId="4" fontId="0" fillId="0" borderId="7" xfId="0" applyNumberFormat="1" applyFont="1" applyBorder="1" applyAlignment="1">
      <alignment wrapText="1"/>
    </xf>
    <xf numFmtId="4" fontId="7" fillId="9" borderId="7" xfId="0" applyNumberFormat="1" applyFont="1" applyFill="1" applyBorder="1" applyAlignment="1"/>
    <xf numFmtId="4" fontId="7" fillId="10" borderId="7" xfId="0" applyNumberFormat="1" applyFont="1" applyFill="1" applyBorder="1" applyAlignment="1"/>
    <xf numFmtId="4" fontId="7" fillId="14" borderId="7" xfId="0" applyNumberFormat="1" applyFont="1" applyFill="1" applyBorder="1" applyAlignment="1">
      <alignment horizontal="center"/>
    </xf>
    <xf numFmtId="4" fontId="0" fillId="14" borderId="7" xfId="0" applyNumberFormat="1" applyFont="1" applyFill="1" applyBorder="1" applyAlignment="1">
      <alignment wrapText="1"/>
    </xf>
    <xf numFmtId="4" fontId="0" fillId="15" borderId="7" xfId="0" applyNumberFormat="1" applyFont="1" applyFill="1" applyBorder="1" applyAlignment="1">
      <alignment wrapText="1"/>
    </xf>
    <xf numFmtId="4" fontId="0" fillId="16" borderId="7" xfId="0" applyNumberFormat="1" applyFont="1" applyFill="1" applyBorder="1" applyAlignment="1">
      <alignment wrapText="1"/>
    </xf>
    <xf numFmtId="4" fontId="7" fillId="17" borderId="7" xfId="0" applyNumberFormat="1" applyFont="1" applyFill="1" applyBorder="1" applyAlignment="1"/>
    <xf numFmtId="4" fontId="0" fillId="17" borderId="7" xfId="0" applyNumberFormat="1" applyFont="1" applyFill="1" applyBorder="1" applyAlignment="1">
      <alignment wrapText="1"/>
    </xf>
    <xf numFmtId="4" fontId="7" fillId="12" borderId="7" xfId="0" applyNumberFormat="1" applyFont="1" applyFill="1" applyBorder="1"/>
    <xf numFmtId="4" fontId="0" fillId="10" borderId="7" xfId="0" applyNumberFormat="1" applyFont="1" applyFill="1" applyBorder="1" applyAlignment="1">
      <alignment wrapText="1"/>
    </xf>
    <xf numFmtId="4" fontId="0" fillId="13" borderId="7" xfId="0" applyNumberFormat="1" applyFont="1" applyFill="1" applyBorder="1" applyAlignment="1"/>
    <xf numFmtId="4" fontId="10" fillId="0" borderId="1" xfId="0" applyNumberFormat="1" applyFont="1" applyBorder="1" applyAlignment="1">
      <alignment wrapText="1"/>
    </xf>
    <xf numFmtId="4" fontId="7" fillId="9" borderId="7" xfId="0" applyNumberFormat="1" applyFont="1" applyFill="1" applyBorder="1" applyAlignment="1">
      <alignment horizontal="center"/>
    </xf>
    <xf numFmtId="4" fontId="7" fillId="12" borderId="7" xfId="0" applyNumberFormat="1" applyFont="1" applyFill="1" applyBorder="1" applyAlignment="1"/>
    <xf numFmtId="4" fontId="7" fillId="0" borderId="8" xfId="0" applyNumberFormat="1" applyFont="1" applyBorder="1" applyAlignment="1">
      <alignment wrapText="1"/>
    </xf>
    <xf numFmtId="4" fontId="7" fillId="0" borderId="1" xfId="0" applyNumberFormat="1" applyFont="1" applyBorder="1" applyAlignment="1">
      <alignment wrapText="1"/>
    </xf>
    <xf numFmtId="4" fontId="0" fillId="21" borderId="7" xfId="0" applyNumberFormat="1" applyFont="1" applyFill="1" applyBorder="1" applyAlignment="1">
      <alignment wrapText="1"/>
    </xf>
    <xf numFmtId="4" fontId="0" fillId="9" borderId="7" xfId="0" applyNumberFormat="1" applyFont="1" applyFill="1" applyBorder="1" applyAlignment="1">
      <alignment horizontal="center" vertical="center" wrapText="1"/>
    </xf>
    <xf numFmtId="4" fontId="7" fillId="10" borderId="7" xfId="0" applyNumberFormat="1" applyFont="1" applyFill="1" applyBorder="1" applyAlignment="1">
      <alignment horizontal="center" vertical="center"/>
    </xf>
    <xf numFmtId="4" fontId="7" fillId="13" borderId="7" xfId="0" applyNumberFormat="1" applyFont="1" applyFill="1" applyBorder="1" applyAlignment="1">
      <alignment horizontal="center" vertical="center"/>
    </xf>
    <xf numFmtId="4" fontId="7" fillId="0" borderId="7" xfId="0" applyNumberFormat="1" applyFont="1" applyBorder="1" applyAlignment="1">
      <alignment horizontal="right" wrapText="1"/>
    </xf>
    <xf numFmtId="4" fontId="7" fillId="9" borderId="7" xfId="0" applyNumberFormat="1" applyFont="1" applyFill="1" applyBorder="1" applyAlignment="1">
      <alignment wrapText="1"/>
    </xf>
    <xf numFmtId="4" fontId="7" fillId="9" borderId="11" xfId="0" applyNumberFormat="1" applyFont="1" applyFill="1" applyBorder="1" applyAlignment="1">
      <alignment horizontal="center" vertical="center" textRotation="90"/>
    </xf>
    <xf numFmtId="4" fontId="7" fillId="10" borderId="11" xfId="0" applyNumberFormat="1" applyFont="1" applyFill="1" applyBorder="1" applyAlignment="1">
      <alignment horizontal="center" vertical="center" textRotation="90"/>
    </xf>
    <xf numFmtId="4" fontId="7" fillId="12" borderId="11" xfId="0" applyNumberFormat="1" applyFont="1" applyFill="1" applyBorder="1" applyAlignment="1">
      <alignment horizontal="center" vertical="center" textRotation="90"/>
    </xf>
    <xf numFmtId="4" fontId="7" fillId="13" borderId="11" xfId="0" applyNumberFormat="1" applyFont="1" applyFill="1" applyBorder="1" applyAlignment="1">
      <alignment horizontal="center" vertical="center" textRotation="90"/>
    </xf>
    <xf numFmtId="4" fontId="7" fillId="0" borderId="11" xfId="0" applyNumberFormat="1" applyFont="1" applyBorder="1" applyAlignment="1">
      <alignment horizontal="center" vertical="center" textRotation="90" wrapText="1"/>
    </xf>
    <xf numFmtId="4" fontId="7" fillId="0" borderId="12" xfId="0" applyNumberFormat="1" applyFont="1" applyBorder="1" applyAlignment="1">
      <alignment horizontal="center" vertical="center" textRotation="90" wrapText="1"/>
    </xf>
    <xf numFmtId="4" fontId="7" fillId="9" borderId="11" xfId="0" applyNumberFormat="1" applyFont="1" applyFill="1" applyBorder="1" applyAlignment="1">
      <alignment wrapText="1"/>
    </xf>
    <xf numFmtId="4" fontId="7" fillId="9" borderId="11" xfId="0" applyNumberFormat="1" applyFont="1" applyFill="1" applyBorder="1"/>
    <xf numFmtId="4" fontId="7" fillId="10" borderId="11" xfId="0" applyNumberFormat="1" applyFont="1" applyFill="1" applyBorder="1"/>
    <xf numFmtId="4" fontId="7" fillId="12" borderId="11" xfId="0" applyNumberFormat="1" applyFont="1" applyFill="1" applyBorder="1"/>
    <xf numFmtId="4" fontId="7" fillId="13" borderId="11" xfId="0" applyNumberFormat="1" applyFont="1" applyFill="1" applyBorder="1" applyAlignment="1">
      <alignment wrapText="1"/>
    </xf>
    <xf numFmtId="4" fontId="0" fillId="13" borderId="11" xfId="0" applyNumberFormat="1" applyFont="1" applyFill="1" applyBorder="1" applyAlignment="1">
      <alignment wrapText="1"/>
    </xf>
    <xf numFmtId="4" fontId="0" fillId="0" borderId="11" xfId="0" applyNumberFormat="1" applyFont="1" applyBorder="1" applyAlignment="1">
      <alignment wrapText="1"/>
    </xf>
    <xf numFmtId="4" fontId="0" fillId="0" borderId="12" xfId="0" applyNumberFormat="1" applyFont="1" applyBorder="1" applyAlignment="1">
      <alignment wrapText="1"/>
    </xf>
    <xf numFmtId="4" fontId="0" fillId="22" borderId="7" xfId="0" applyNumberFormat="1" applyFont="1" applyFill="1" applyBorder="1" applyAlignment="1">
      <alignment wrapText="1"/>
    </xf>
    <xf numFmtId="4" fontId="10" fillId="0" borderId="4" xfId="0" applyNumberFormat="1" applyFont="1" applyBorder="1" applyAlignment="1">
      <alignment wrapText="1"/>
    </xf>
    <xf numFmtId="4" fontId="1" fillId="0" borderId="7" xfId="0" applyNumberFormat="1" applyFont="1" applyBorder="1" applyAlignment="1"/>
    <xf numFmtId="4" fontId="1" fillId="9" borderId="7" xfId="0" applyNumberFormat="1" applyFont="1" applyFill="1" applyBorder="1" applyAlignment="1"/>
    <xf numFmtId="4" fontId="1" fillId="10" borderId="7" xfId="0" applyNumberFormat="1" applyFont="1" applyFill="1" applyBorder="1" applyAlignment="1"/>
    <xf numFmtId="4" fontId="1" fillId="12" borderId="7" xfId="0" applyNumberFormat="1" applyFont="1" applyFill="1" applyBorder="1" applyAlignment="1"/>
    <xf numFmtId="4" fontId="1" fillId="13" borderId="7" xfId="0" applyNumberFormat="1" applyFont="1" applyFill="1" applyBorder="1" applyAlignment="1"/>
    <xf numFmtId="4" fontId="7" fillId="9" borderId="6" xfId="0" applyNumberFormat="1" applyFont="1" applyFill="1" applyBorder="1" applyAlignment="1">
      <alignment horizontal="center" wrapText="1"/>
    </xf>
    <xf numFmtId="4" fontId="0" fillId="9" borderId="6" xfId="0" applyNumberFormat="1" applyFont="1" applyFill="1" applyBorder="1" applyAlignment="1">
      <alignment wrapText="1"/>
    </xf>
    <xf numFmtId="4" fontId="0" fillId="10" borderId="6" xfId="0" applyNumberFormat="1" applyFont="1" applyFill="1" applyBorder="1" applyAlignment="1">
      <alignment wrapText="1"/>
    </xf>
    <xf numFmtId="4" fontId="0" fillId="12" borderId="6" xfId="0" applyNumberFormat="1" applyFont="1" applyFill="1" applyBorder="1" applyAlignment="1">
      <alignment wrapText="1"/>
    </xf>
    <xf numFmtId="4" fontId="0" fillId="13" borderId="6" xfId="0" applyNumberFormat="1" applyFont="1" applyFill="1" applyBorder="1" applyAlignment="1">
      <alignment wrapText="1"/>
    </xf>
    <xf numFmtId="4" fontId="0" fillId="0" borderId="6" xfId="0" applyNumberFormat="1" applyFont="1" applyBorder="1" applyAlignment="1">
      <alignment wrapText="1"/>
    </xf>
    <xf numFmtId="4" fontId="0" fillId="0" borderId="9" xfId="0" applyNumberFormat="1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16" fontId="13" fillId="0" borderId="1" xfId="0" applyNumberFormat="1" applyFont="1" applyFill="1" applyBorder="1" applyAlignment="1">
      <alignment wrapText="1"/>
    </xf>
    <xf numFmtId="0" fontId="13" fillId="0" borderId="7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0" fillId="0" borderId="0" xfId="0" applyFill="1"/>
    <xf numFmtId="4" fontId="0" fillId="0" borderId="1" xfId="0" applyNumberFormat="1" applyFont="1" applyFill="1" applyBorder="1" applyAlignment="1">
      <alignment wrapText="1"/>
    </xf>
    <xf numFmtId="4" fontId="10" fillId="0" borderId="1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4" fontId="7" fillId="0" borderId="1" xfId="0" applyNumberFormat="1" applyFont="1" applyFill="1" applyBorder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wrapText="1"/>
    </xf>
    <xf numFmtId="0" fontId="1" fillId="0" borderId="7" xfId="0" applyFont="1" applyFill="1" applyBorder="1" applyAlignment="1"/>
    <xf numFmtId="0" fontId="0" fillId="0" borderId="7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8" fillId="0" borderId="1" xfId="0" applyFont="1" applyBorder="1" applyAlignment="1">
      <alignment wrapText="1"/>
    </xf>
    <xf numFmtId="0" fontId="18" fillId="0" borderId="1" xfId="0" applyFont="1" applyFill="1" applyBorder="1" applyAlignment="1">
      <alignment wrapText="1"/>
    </xf>
    <xf numFmtId="0" fontId="19" fillId="0" borderId="1" xfId="0" applyFont="1" applyBorder="1" applyAlignment="1">
      <alignment wrapText="1"/>
    </xf>
    <xf numFmtId="0" fontId="20" fillId="0" borderId="1" xfId="2" applyFont="1" applyBorder="1" applyAlignment="1">
      <alignment horizontal="center" vertical="center"/>
    </xf>
    <xf numFmtId="0" fontId="20" fillId="0" borderId="0" xfId="2" applyFont="1"/>
    <xf numFmtId="0" fontId="21" fillId="0" borderId="0" xfId="2" applyFont="1" applyAlignment="1"/>
    <xf numFmtId="0" fontId="20" fillId="0" borderId="1" xfId="0" applyFont="1" applyBorder="1" applyAlignment="1">
      <alignment horizontal="center" wrapText="1"/>
    </xf>
    <xf numFmtId="0" fontId="0" fillId="0" borderId="2" xfId="2" applyFont="1" applyBorder="1" applyAlignment="1">
      <alignment horizontal="center"/>
    </xf>
    <xf numFmtId="0" fontId="20" fillId="0" borderId="2" xfId="2" applyFont="1" applyBorder="1" applyAlignment="1">
      <alignment horizontal="center"/>
    </xf>
    <xf numFmtId="0" fontId="0" fillId="0" borderId="3" xfId="2" applyFont="1" applyBorder="1" applyAlignment="1">
      <alignment horizontal="center" wrapText="1"/>
    </xf>
    <xf numFmtId="0" fontId="0" fillId="0" borderId="2" xfId="2" applyFont="1" applyBorder="1" applyAlignment="1">
      <alignment horizontal="center" wrapText="1"/>
    </xf>
    <xf numFmtId="0" fontId="3" fillId="0" borderId="2" xfId="2" applyFont="1" applyBorder="1" applyAlignment="1">
      <alignment horizontal="center"/>
    </xf>
    <xf numFmtId="0" fontId="0" fillId="0" borderId="1" xfId="2" applyFont="1" applyBorder="1" applyAlignment="1">
      <alignment horizontal="center" wrapText="1"/>
    </xf>
    <xf numFmtId="0" fontId="20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3" fillId="0" borderId="1" xfId="1" applyFont="1" applyBorder="1" applyAlignment="1" applyProtection="1">
      <alignment horizontal="center"/>
    </xf>
    <xf numFmtId="0" fontId="3" fillId="0" borderId="1" xfId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0" fillId="0" borderId="0" xfId="2" applyFont="1" applyBorder="1" applyAlignment="1">
      <alignment horizontal="center"/>
    </xf>
    <xf numFmtId="0" fontId="0" fillId="0" borderId="0" xfId="2" applyFont="1" applyBorder="1" applyAlignment="1">
      <alignment horizontal="center" wrapText="1"/>
    </xf>
    <xf numFmtId="164" fontId="0" fillId="0" borderId="1" xfId="2" applyNumberFormat="1" applyFont="1" applyBorder="1" applyAlignment="1">
      <alignment horizontal="center"/>
    </xf>
    <xf numFmtId="16" fontId="0" fillId="0" borderId="1" xfId="2" applyNumberFormat="1" applyFont="1" applyBorder="1" applyAlignment="1">
      <alignment horizontal="center"/>
    </xf>
    <xf numFmtId="0" fontId="0" fillId="2" borderId="1" xfId="2" applyFont="1" applyFill="1" applyBorder="1" applyAlignment="1">
      <alignment horizontal="center" wrapText="1"/>
    </xf>
    <xf numFmtId="0" fontId="0" fillId="2" borderId="1" xfId="2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20" fillId="0" borderId="5" xfId="2" applyFont="1" applyBorder="1" applyAlignment="1">
      <alignment horizontal="center"/>
    </xf>
    <xf numFmtId="0" fontId="0" fillId="0" borderId="6" xfId="2" applyFont="1" applyBorder="1" applyAlignment="1">
      <alignment horizontal="center"/>
    </xf>
    <xf numFmtId="0" fontId="20" fillId="0" borderId="0" xfId="2" applyFont="1" applyBorder="1" applyAlignment="1">
      <alignment horizontal="center"/>
    </xf>
    <xf numFmtId="0" fontId="0" fillId="2" borderId="0" xfId="2" applyFont="1" applyFill="1" applyBorder="1" applyAlignment="1">
      <alignment horizontal="center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wrapText="1"/>
    </xf>
    <xf numFmtId="0" fontId="7" fillId="0" borderId="7" xfId="0" applyFont="1" applyFill="1" applyBorder="1"/>
    <xf numFmtId="0" fontId="7" fillId="0" borderId="7" xfId="0" applyFont="1" applyFill="1" applyBorder="1" applyAlignment="1"/>
    <xf numFmtId="0" fontId="7" fillId="0" borderId="7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wrapText="1"/>
    </xf>
    <xf numFmtId="0" fontId="7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9" fillId="0" borderId="7" xfId="0" applyFont="1" applyFill="1" applyBorder="1" applyAlignment="1"/>
    <xf numFmtId="0" fontId="7" fillId="0" borderId="8" xfId="0" applyFont="1" applyFill="1" applyBorder="1" applyAlignment="1">
      <alignment wrapText="1"/>
    </xf>
    <xf numFmtId="0" fontId="8" fillId="0" borderId="0" xfId="0" applyFont="1" applyFill="1" applyAlignment="1">
      <alignment horizontal="left"/>
    </xf>
    <xf numFmtId="0" fontId="11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wrapText="1"/>
    </xf>
    <xf numFmtId="0" fontId="1" fillId="0" borderId="7" xfId="0" applyFont="1" applyFill="1" applyBorder="1" applyAlignment="1">
      <alignment wrapText="1"/>
    </xf>
    <xf numFmtId="0" fontId="1" fillId="0" borderId="8" xfId="0" applyFont="1" applyFill="1" applyBorder="1" applyAlignment="1"/>
    <xf numFmtId="0" fontId="1" fillId="0" borderId="7" xfId="0" applyFont="1" applyFill="1" applyBorder="1" applyAlignment="1">
      <alignment horizontal="center" wrapText="1"/>
    </xf>
    <xf numFmtId="0" fontId="12" fillId="0" borderId="7" xfId="0" applyFont="1" applyFill="1" applyBorder="1" applyAlignment="1">
      <alignment vertical="center"/>
    </xf>
    <xf numFmtId="0" fontId="0" fillId="0" borderId="7" xfId="0" applyFont="1" applyFill="1" applyBorder="1" applyAlignment="1"/>
    <xf numFmtId="0" fontId="7" fillId="0" borderId="0" xfId="0" applyFont="1" applyFill="1" applyBorder="1" applyAlignment="1">
      <alignment wrapText="1"/>
    </xf>
    <xf numFmtId="0" fontId="7" fillId="0" borderId="7" xfId="0" applyFont="1" applyFill="1" applyBorder="1" applyAlignment="1">
      <alignment horizontal="left"/>
    </xf>
    <xf numFmtId="0" fontId="7" fillId="0" borderId="1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7" fillId="0" borderId="6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textRotation="90"/>
    </xf>
    <xf numFmtId="0" fontId="7" fillId="0" borderId="7" xfId="0" applyFont="1" applyFill="1" applyBorder="1" applyAlignment="1">
      <alignment horizontal="center" vertical="center" textRotation="90"/>
    </xf>
    <xf numFmtId="0" fontId="0" fillId="0" borderId="5" xfId="0" applyFont="1" applyFill="1" applyBorder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23" borderId="0" xfId="0" applyFill="1" applyAlignment="1">
      <alignment horizontal="center" textRotation="90"/>
    </xf>
    <xf numFmtId="0" fontId="0" fillId="23" borderId="0" xfId="0" applyFill="1"/>
    <xf numFmtId="0" fontId="7" fillId="23" borderId="7" xfId="0" applyFont="1" applyFill="1" applyBorder="1" applyAlignment="1">
      <alignment horizontal="center" vertical="center" textRotation="90"/>
    </xf>
    <xf numFmtId="0" fontId="0" fillId="24" borderId="7" xfId="0" applyFont="1" applyFill="1" applyBorder="1" applyAlignment="1">
      <alignment wrapText="1"/>
    </xf>
    <xf numFmtId="0" fontId="7" fillId="24" borderId="7" xfId="0" applyFont="1" applyFill="1" applyBorder="1" applyAlignment="1"/>
    <xf numFmtId="0" fontId="0" fillId="25" borderId="7" xfId="0" applyFont="1" applyFill="1" applyBorder="1" applyAlignment="1">
      <alignment horizontal="center" wrapText="1"/>
    </xf>
    <xf numFmtId="0" fontId="7" fillId="25" borderId="7" xfId="0" applyFont="1" applyFill="1" applyBorder="1"/>
    <xf numFmtId="0" fontId="0" fillId="25" borderId="7" xfId="0" applyFont="1" applyFill="1" applyBorder="1" applyAlignment="1">
      <alignment wrapText="1"/>
    </xf>
    <xf numFmtId="0" fontId="7" fillId="25" borderId="7" xfId="0" applyFont="1" applyFill="1" applyBorder="1" applyAlignment="1"/>
    <xf numFmtId="0" fontId="7" fillId="25" borderId="7" xfId="0" applyFont="1" applyFill="1" applyBorder="1" applyAlignment="1">
      <alignment horizontal="center"/>
    </xf>
    <xf numFmtId="0" fontId="7" fillId="25" borderId="7" xfId="0" applyFont="1" applyFill="1" applyBorder="1" applyAlignment="1">
      <alignment vertical="center" wrapText="1"/>
    </xf>
    <xf numFmtId="0" fontId="0" fillId="25" borderId="7" xfId="0" applyFont="1" applyFill="1" applyBorder="1" applyAlignment="1">
      <alignment horizontal="center" vertical="center" wrapText="1"/>
    </xf>
    <xf numFmtId="0" fontId="1" fillId="25" borderId="7" xfId="0" applyFont="1" applyFill="1" applyBorder="1" applyAlignment="1"/>
    <xf numFmtId="0" fontId="7" fillId="25" borderId="7" xfId="0" applyFont="1" applyFill="1" applyBorder="1" applyAlignment="1">
      <alignment wrapText="1"/>
    </xf>
    <xf numFmtId="0" fontId="1" fillId="25" borderId="7" xfId="0" applyFont="1" applyFill="1" applyBorder="1" applyAlignment="1">
      <alignment wrapText="1"/>
    </xf>
    <xf numFmtId="0" fontId="7" fillId="25" borderId="6" xfId="0" applyFont="1" applyFill="1" applyBorder="1" applyAlignment="1">
      <alignment horizontal="center" wrapText="1"/>
    </xf>
    <xf numFmtId="0" fontId="0" fillId="25" borderId="6" xfId="0" applyFont="1" applyFill="1" applyBorder="1" applyAlignment="1">
      <alignment wrapText="1"/>
    </xf>
    <xf numFmtId="0" fontId="7" fillId="25" borderId="1" xfId="0" applyFont="1" applyFill="1" applyBorder="1" applyAlignment="1">
      <alignment vertical="center" wrapText="1"/>
    </xf>
    <xf numFmtId="0" fontId="0" fillId="24" borderId="5" xfId="0" applyFont="1" applyFill="1" applyBorder="1" applyAlignment="1">
      <alignment wrapText="1"/>
    </xf>
    <xf numFmtId="0" fontId="0" fillId="23" borderId="0" xfId="0" applyFill="1" applyAlignment="1">
      <alignment horizontal="center"/>
    </xf>
    <xf numFmtId="0" fontId="0" fillId="23" borderId="0" xfId="0" applyFont="1" applyFill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22" fillId="0" borderId="1" xfId="0" applyFont="1" applyBorder="1" applyAlignment="1">
      <alignment wrapText="1"/>
    </xf>
    <xf numFmtId="0" fontId="17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vertical="center" wrapText="1"/>
    </xf>
    <xf numFmtId="0" fontId="7" fillId="0" borderId="11" xfId="0" applyFont="1" applyFill="1" applyBorder="1"/>
    <xf numFmtId="0" fontId="1" fillId="0" borderId="0" xfId="0" applyFont="1" applyFill="1" applyAlignment="1"/>
    <xf numFmtId="0" fontId="0" fillId="0" borderId="2" xfId="0" applyFont="1" applyFill="1" applyBorder="1" applyAlignment="1">
      <alignment wrapText="1"/>
    </xf>
    <xf numFmtId="0" fontId="0" fillId="26" borderId="0" xfId="0" applyFill="1" applyAlignment="1">
      <alignment horizontal="center" textRotation="90"/>
    </xf>
    <xf numFmtId="0" fontId="0" fillId="26" borderId="0" xfId="0" applyFill="1"/>
    <xf numFmtId="0" fontId="7" fillId="26" borderId="7" xfId="0" applyFont="1" applyFill="1" applyBorder="1" applyAlignment="1">
      <alignment horizontal="center" vertical="center" textRotation="90"/>
    </xf>
    <xf numFmtId="0" fontId="0" fillId="27" borderId="7" xfId="0" applyFont="1" applyFill="1" applyBorder="1" applyAlignment="1">
      <alignment wrapText="1"/>
    </xf>
    <xf numFmtId="0" fontId="7" fillId="27" borderId="7" xfId="0" applyFont="1" applyFill="1" applyBorder="1" applyAlignment="1"/>
    <xf numFmtId="0" fontId="0" fillId="27" borderId="7" xfId="0" applyFont="1" applyFill="1" applyBorder="1" applyAlignment="1">
      <alignment horizontal="center" wrapText="1"/>
    </xf>
    <xf numFmtId="0" fontId="7" fillId="27" borderId="7" xfId="0" applyFont="1" applyFill="1" applyBorder="1"/>
    <xf numFmtId="0" fontId="7" fillId="27" borderId="7" xfId="0" applyFont="1" applyFill="1" applyBorder="1" applyAlignment="1">
      <alignment horizontal="center"/>
    </xf>
    <xf numFmtId="0" fontId="7" fillId="27" borderId="7" xfId="0" applyFont="1" applyFill="1" applyBorder="1" applyAlignment="1">
      <alignment wrapText="1"/>
    </xf>
    <xf numFmtId="0" fontId="0" fillId="27" borderId="7" xfId="0" applyFont="1" applyFill="1" applyBorder="1" applyAlignment="1">
      <alignment horizontal="center" vertical="center" wrapText="1"/>
    </xf>
    <xf numFmtId="0" fontId="7" fillId="27" borderId="11" xfId="0" applyFont="1" applyFill="1" applyBorder="1" applyAlignment="1">
      <alignment horizontal="center" vertical="center" textRotation="90"/>
    </xf>
    <xf numFmtId="0" fontId="7" fillId="27" borderId="11" xfId="0" applyFont="1" applyFill="1" applyBorder="1" applyAlignment="1">
      <alignment wrapText="1"/>
    </xf>
    <xf numFmtId="0" fontId="7" fillId="27" borderId="11" xfId="0" applyFont="1" applyFill="1" applyBorder="1"/>
    <xf numFmtId="0" fontId="1" fillId="27" borderId="7" xfId="0" applyFont="1" applyFill="1" applyBorder="1" applyAlignment="1"/>
    <xf numFmtId="0" fontId="0" fillId="27" borderId="5" xfId="0" applyFont="1" applyFill="1" applyBorder="1" applyAlignment="1">
      <alignment wrapText="1"/>
    </xf>
    <xf numFmtId="0" fontId="0" fillId="26" borderId="0" xfId="0" applyFill="1" applyAlignment="1">
      <alignment horizontal="center"/>
    </xf>
    <xf numFmtId="0" fontId="0" fillId="26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0" fillId="28" borderId="0" xfId="0" applyFill="1" applyAlignment="1">
      <alignment horizontal="center"/>
    </xf>
    <xf numFmtId="0" fontId="0" fillId="29" borderId="0" xfId="0" applyFill="1" applyAlignment="1">
      <alignment horizontal="center"/>
    </xf>
    <xf numFmtId="0" fontId="0" fillId="29" borderId="0" xfId="0" applyFill="1"/>
    <xf numFmtId="0" fontId="7" fillId="29" borderId="7" xfId="0" applyFont="1" applyFill="1" applyBorder="1" applyAlignment="1">
      <alignment horizontal="center" vertical="center" textRotation="90"/>
    </xf>
    <xf numFmtId="0" fontId="0" fillId="30" borderId="7" xfId="0" applyFont="1" applyFill="1" applyBorder="1" applyAlignment="1">
      <alignment wrapText="1"/>
    </xf>
    <xf numFmtId="0" fontId="7" fillId="30" borderId="7" xfId="0" applyFont="1" applyFill="1" applyBorder="1" applyAlignment="1"/>
    <xf numFmtId="0" fontId="7" fillId="30" borderId="7" xfId="0" applyFont="1" applyFill="1" applyBorder="1"/>
    <xf numFmtId="0" fontId="0" fillId="29" borderId="7" xfId="0" applyFont="1" applyFill="1" applyBorder="1" applyAlignment="1">
      <alignment wrapText="1"/>
    </xf>
    <xf numFmtId="0" fontId="7" fillId="30" borderId="7" xfId="0" applyFont="1" applyFill="1" applyBorder="1" applyAlignment="1">
      <alignment horizontal="center" vertical="center"/>
    </xf>
    <xf numFmtId="0" fontId="0" fillId="31" borderId="12" xfId="0" applyFont="1" applyFill="1" applyBorder="1" applyAlignment="1">
      <alignment wrapText="1"/>
    </xf>
    <xf numFmtId="0" fontId="7" fillId="30" borderId="11" xfId="0" applyFont="1" applyFill="1" applyBorder="1" applyAlignment="1">
      <alignment horizontal="center" vertical="center" textRotation="90"/>
    </xf>
    <xf numFmtId="0" fontId="7" fillId="30" borderId="11" xfId="0" applyFont="1" applyFill="1" applyBorder="1"/>
    <xf numFmtId="0" fontId="1" fillId="30" borderId="7" xfId="0" applyFont="1" applyFill="1" applyBorder="1" applyAlignment="1"/>
    <xf numFmtId="0" fontId="7" fillId="32" borderId="1" xfId="0" applyFont="1" applyFill="1" applyBorder="1" applyAlignment="1">
      <alignment vertical="center" wrapText="1"/>
    </xf>
    <xf numFmtId="0" fontId="0" fillId="30" borderId="5" xfId="0" applyFont="1" applyFill="1" applyBorder="1" applyAlignment="1">
      <alignment wrapText="1"/>
    </xf>
    <xf numFmtId="0" fontId="0" fillId="33" borderId="0" xfId="0" applyFill="1" applyAlignment="1">
      <alignment horizontal="center"/>
    </xf>
    <xf numFmtId="0" fontId="0" fillId="29" borderId="0" xfId="0" applyFont="1" applyFill="1" applyAlignment="1">
      <alignment horizontal="center" vertical="center"/>
    </xf>
    <xf numFmtId="4" fontId="7" fillId="0" borderId="7" xfId="0" applyNumberFormat="1" applyFont="1" applyFill="1" applyBorder="1" applyAlignment="1">
      <alignment wrapText="1"/>
    </xf>
    <xf numFmtId="4" fontId="7" fillId="0" borderId="7" xfId="0" applyNumberFormat="1" applyFont="1" applyFill="1" applyBorder="1" applyAlignment="1">
      <alignment horizontal="center"/>
    </xf>
    <xf numFmtId="4" fontId="0" fillId="0" borderId="7" xfId="0" applyNumberFormat="1" applyFont="1" applyFill="1" applyBorder="1" applyAlignment="1">
      <alignment wrapText="1"/>
    </xf>
    <xf numFmtId="4" fontId="7" fillId="0" borderId="6" xfId="0" applyNumberFormat="1" applyFont="1" applyFill="1" applyBorder="1" applyAlignment="1">
      <alignment wrapText="1"/>
    </xf>
    <xf numFmtId="4" fontId="0" fillId="0" borderId="6" xfId="0" applyNumberFormat="1" applyFont="1" applyFill="1" applyBorder="1" applyAlignment="1">
      <alignment wrapText="1"/>
    </xf>
    <xf numFmtId="4" fontId="7" fillId="0" borderId="6" xfId="0" applyNumberFormat="1" applyFont="1" applyFill="1" applyBorder="1" applyAlignment="1">
      <alignment horizontal="center" wrapText="1"/>
    </xf>
    <xf numFmtId="4" fontId="7" fillId="0" borderId="7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left"/>
    </xf>
    <xf numFmtId="4" fontId="1" fillId="0" borderId="7" xfId="0" applyNumberFormat="1" applyFont="1" applyFill="1" applyBorder="1" applyAlignment="1"/>
    <xf numFmtId="4" fontId="1" fillId="0" borderId="0" xfId="0" applyNumberFormat="1" applyFont="1" applyFill="1" applyAlignment="1"/>
    <xf numFmtId="4" fontId="17" fillId="0" borderId="1" xfId="0" applyNumberFormat="1" applyFont="1" applyBorder="1" applyAlignment="1">
      <alignment horizontal="center" vertical="center" wrapText="1"/>
    </xf>
    <xf numFmtId="0" fontId="0" fillId="35" borderId="0" xfId="0" applyFill="1"/>
    <xf numFmtId="0" fontId="7" fillId="35" borderId="7" xfId="0" applyFont="1" applyFill="1" applyBorder="1" applyAlignment="1">
      <alignment horizontal="center" vertical="center" textRotation="90"/>
    </xf>
    <xf numFmtId="0" fontId="7" fillId="36" borderId="7" xfId="0" applyFont="1" applyFill="1" applyBorder="1" applyAlignment="1"/>
    <xf numFmtId="0" fontId="7" fillId="36" borderId="7" xfId="0" applyFont="1" applyFill="1" applyBorder="1"/>
    <xf numFmtId="0" fontId="0" fillId="36" borderId="7" xfId="0" applyFont="1" applyFill="1" applyBorder="1" applyAlignment="1">
      <alignment horizontal="center" wrapText="1"/>
    </xf>
    <xf numFmtId="0" fontId="0" fillId="36" borderId="7" xfId="0" applyFont="1" applyFill="1" applyBorder="1" applyAlignment="1">
      <alignment wrapText="1"/>
    </xf>
    <xf numFmtId="4" fontId="0" fillId="36" borderId="7" xfId="0" applyNumberFormat="1" applyFont="1" applyFill="1" applyBorder="1" applyAlignment="1">
      <alignment wrapText="1"/>
    </xf>
    <xf numFmtId="4" fontId="0" fillId="37" borderId="7" xfId="0" applyNumberFormat="1" applyFont="1" applyFill="1" applyBorder="1" applyAlignment="1">
      <alignment wrapText="1"/>
    </xf>
    <xf numFmtId="4" fontId="0" fillId="36" borderId="7" xfId="0" applyNumberFormat="1" applyFont="1" applyFill="1" applyBorder="1" applyAlignment="1"/>
    <xf numFmtId="4" fontId="7" fillId="36" borderId="7" xfId="0" applyNumberFormat="1" applyFont="1" applyFill="1" applyBorder="1"/>
    <xf numFmtId="4" fontId="7" fillId="36" borderId="7" xfId="0" applyNumberFormat="1" applyFont="1" applyFill="1" applyBorder="1" applyAlignment="1">
      <alignment wrapText="1"/>
    </xf>
    <xf numFmtId="4" fontId="7" fillId="36" borderId="7" xfId="0" applyNumberFormat="1" applyFont="1" applyFill="1" applyBorder="1" applyAlignment="1"/>
    <xf numFmtId="4" fontId="7" fillId="36" borderId="11" xfId="0" applyNumberFormat="1" applyFont="1" applyFill="1" applyBorder="1" applyAlignment="1">
      <alignment horizontal="center" vertical="center" textRotation="90"/>
    </xf>
    <xf numFmtId="4" fontId="7" fillId="36" borderId="11" xfId="0" applyNumberFormat="1" applyFont="1" applyFill="1" applyBorder="1" applyAlignment="1">
      <alignment wrapText="1"/>
    </xf>
    <xf numFmtId="4" fontId="0" fillId="36" borderId="11" xfId="0" applyNumberFormat="1" applyFont="1" applyFill="1" applyBorder="1" applyAlignment="1">
      <alignment wrapText="1"/>
    </xf>
    <xf numFmtId="4" fontId="1" fillId="36" borderId="7" xfId="0" applyNumberFormat="1" applyFont="1" applyFill="1" applyBorder="1" applyAlignment="1"/>
    <xf numFmtId="4" fontId="0" fillId="36" borderId="6" xfId="0" applyNumberFormat="1" applyFont="1" applyFill="1" applyBorder="1" applyAlignment="1">
      <alignment wrapText="1"/>
    </xf>
    <xf numFmtId="4" fontId="7" fillId="36" borderId="6" xfId="0" applyNumberFormat="1" applyFont="1" applyFill="1" applyBorder="1" applyAlignment="1">
      <alignment wrapText="1"/>
    </xf>
    <xf numFmtId="0" fontId="0" fillId="36" borderId="5" xfId="0" applyFont="1" applyFill="1" applyBorder="1" applyAlignment="1">
      <alignment wrapText="1"/>
    </xf>
    <xf numFmtId="0" fontId="0" fillId="38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5" borderId="0" xfId="0" applyFont="1" applyFill="1" applyAlignment="1">
      <alignment horizontal="center" vertical="center"/>
    </xf>
    <xf numFmtId="0" fontId="0" fillId="39" borderId="0" xfId="0" applyFill="1" applyAlignment="1">
      <alignment horizontal="center"/>
    </xf>
    <xf numFmtId="0" fontId="0" fillId="24" borderId="7" xfId="0" applyFont="1" applyFill="1" applyBorder="1" applyAlignment="1">
      <alignment horizontal="center" wrapText="1"/>
    </xf>
    <xf numFmtId="0" fontId="7" fillId="40" borderId="7" xfId="0" applyFont="1" applyFill="1" applyBorder="1" applyAlignment="1">
      <alignment horizontal="center"/>
    </xf>
    <xf numFmtId="0" fontId="7" fillId="24" borderId="7" xfId="0" applyFont="1" applyFill="1" applyBorder="1" applyAlignment="1">
      <alignment horizontal="center"/>
    </xf>
    <xf numFmtId="0" fontId="7" fillId="24" borderId="7" xfId="0" applyFont="1" applyFill="1" applyBorder="1" applyAlignment="1">
      <alignment wrapText="1"/>
    </xf>
    <xf numFmtId="0" fontId="7" fillId="24" borderId="7" xfId="0" applyFont="1" applyFill="1" applyBorder="1" applyAlignment="1">
      <alignment horizontal="center" vertical="center" textRotation="90"/>
    </xf>
    <xf numFmtId="0" fontId="1" fillId="24" borderId="7" xfId="0" applyFont="1" applyFill="1" applyBorder="1" applyAlignment="1"/>
    <xf numFmtId="0" fontId="0" fillId="24" borderId="1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11" xfId="0" applyFont="1" applyFill="1" applyBorder="1" applyAlignment="1">
      <alignment wrapText="1"/>
    </xf>
    <xf numFmtId="0" fontId="7" fillId="0" borderId="11" xfId="0" applyFont="1" applyFill="1" applyBorder="1" applyAlignment="1"/>
    <xf numFmtId="0" fontId="12" fillId="0" borderId="7" xfId="0" applyFont="1" applyFill="1" applyBorder="1" applyAlignment="1">
      <alignment vertical="center" wrapText="1"/>
    </xf>
    <xf numFmtId="0" fontId="0" fillId="41" borderId="0" xfId="0" applyFill="1"/>
    <xf numFmtId="0" fontId="7" fillId="41" borderId="7" xfId="0" applyFont="1" applyFill="1" applyBorder="1" applyAlignment="1">
      <alignment horizontal="center" vertical="center" textRotation="90"/>
    </xf>
    <xf numFmtId="0" fontId="7" fillId="42" borderId="7" xfId="0" applyFont="1" applyFill="1" applyBorder="1" applyAlignment="1"/>
    <xf numFmtId="0" fontId="0" fillId="43" borderId="7" xfId="0" applyFont="1" applyFill="1" applyBorder="1" applyAlignment="1">
      <alignment wrapText="1"/>
    </xf>
    <xf numFmtId="0" fontId="7" fillId="42" borderId="7" xfId="0" applyFont="1" applyFill="1" applyBorder="1"/>
    <xf numFmtId="0" fontId="0" fillId="44" borderId="7" xfId="0" applyFont="1" applyFill="1" applyBorder="1" applyAlignment="1">
      <alignment wrapText="1"/>
    </xf>
    <xf numFmtId="0" fontId="0" fillId="42" borderId="7" xfId="0" applyFont="1" applyFill="1" applyBorder="1" applyAlignment="1">
      <alignment wrapText="1"/>
    </xf>
    <xf numFmtId="0" fontId="0" fillId="42" borderId="7" xfId="0" applyFont="1" applyFill="1" applyBorder="1" applyAlignment="1"/>
    <xf numFmtId="0" fontId="0" fillId="42" borderId="0" xfId="0" applyFill="1"/>
    <xf numFmtId="0" fontId="7" fillId="43" borderId="7" xfId="0" applyFont="1" applyFill="1" applyBorder="1"/>
    <xf numFmtId="0" fontId="7" fillId="42" borderId="7" xfId="0" applyFont="1" applyFill="1" applyBorder="1" applyAlignment="1">
      <alignment horizontal="center" vertical="center" textRotation="90"/>
    </xf>
    <xf numFmtId="0" fontId="7" fillId="43" borderId="7" xfId="0" applyFont="1" applyFill="1" applyBorder="1" applyAlignment="1">
      <alignment horizontal="center" vertical="center" textRotation="90"/>
    </xf>
    <xf numFmtId="0" fontId="7" fillId="42" borderId="7" xfId="0" applyFont="1" applyFill="1" applyBorder="1" applyAlignment="1">
      <alignment wrapText="1"/>
    </xf>
    <xf numFmtId="0" fontId="1" fillId="42" borderId="7" xfId="0" applyFont="1" applyFill="1" applyBorder="1" applyAlignment="1"/>
    <xf numFmtId="0" fontId="1" fillId="43" borderId="7" xfId="0" applyFont="1" applyFill="1" applyBorder="1" applyAlignment="1"/>
    <xf numFmtId="0" fontId="7" fillId="42" borderId="7" xfId="0" applyFont="1" applyFill="1" applyBorder="1" applyAlignment="1">
      <alignment horizontal="center" vertical="center"/>
    </xf>
    <xf numFmtId="0" fontId="7" fillId="42" borderId="11" xfId="0" applyFont="1" applyFill="1" applyBorder="1" applyAlignment="1"/>
    <xf numFmtId="0" fontId="0" fillId="43" borderId="11" xfId="0" applyFont="1" applyFill="1" applyBorder="1" applyAlignment="1">
      <alignment wrapText="1"/>
    </xf>
    <xf numFmtId="0" fontId="0" fillId="42" borderId="11" xfId="0" applyFont="1" applyFill="1" applyBorder="1" applyAlignment="1">
      <alignment wrapText="1"/>
    </xf>
    <xf numFmtId="0" fontId="0" fillId="43" borderId="0" xfId="0" applyFont="1" applyFill="1" applyBorder="1" applyAlignment="1">
      <alignment wrapText="1"/>
    </xf>
    <xf numFmtId="0" fontId="0" fillId="43" borderId="2" xfId="0" applyFont="1" applyFill="1" applyBorder="1" applyAlignment="1">
      <alignment wrapText="1"/>
    </xf>
    <xf numFmtId="0" fontId="0" fillId="45" borderId="0" xfId="0" applyFill="1" applyAlignment="1">
      <alignment horizontal="center"/>
    </xf>
    <xf numFmtId="0" fontId="0" fillId="41" borderId="0" xfId="0" applyFill="1" applyAlignment="1">
      <alignment horizontal="center"/>
    </xf>
    <xf numFmtId="0" fontId="0" fillId="41" borderId="0" xfId="0" applyFont="1" applyFill="1" applyAlignment="1">
      <alignment horizontal="center" vertical="center"/>
    </xf>
    <xf numFmtId="0" fontId="0" fillId="24" borderId="6" xfId="0" applyFont="1" applyFill="1" applyBorder="1" applyAlignment="1">
      <alignment wrapText="1"/>
    </xf>
    <xf numFmtId="0" fontId="7" fillId="24" borderId="6" xfId="0" applyFont="1" applyFill="1" applyBorder="1" applyAlignment="1">
      <alignment horizontal="center" wrapText="1"/>
    </xf>
    <xf numFmtId="0" fontId="7" fillId="46" borderId="7" xfId="0" applyFont="1" applyFill="1" applyBorder="1"/>
    <xf numFmtId="0" fontId="0" fillId="47" borderId="7" xfId="0" applyFont="1" applyFill="1" applyBorder="1" applyAlignment="1">
      <alignment wrapText="1"/>
    </xf>
    <xf numFmtId="0" fontId="0" fillId="46" borderId="7" xfId="0" applyFont="1" applyFill="1" applyBorder="1" applyAlignment="1">
      <alignment wrapText="1"/>
    </xf>
    <xf numFmtId="0" fontId="7" fillId="46" borderId="7" xfId="0" applyFont="1" applyFill="1" applyBorder="1" applyAlignment="1"/>
    <xf numFmtId="0" fontId="7" fillId="46" borderId="7" xfId="0" applyFont="1" applyFill="1" applyBorder="1" applyAlignment="1">
      <alignment wrapText="1"/>
    </xf>
    <xf numFmtId="0" fontId="7" fillId="46" borderId="7" xfId="0" applyFont="1" applyFill="1" applyBorder="1" applyAlignment="1">
      <alignment horizontal="center" vertical="center" textRotation="90"/>
    </xf>
    <xf numFmtId="0" fontId="1" fillId="46" borderId="7" xfId="0" applyFont="1" applyFill="1" applyBorder="1" applyAlignment="1"/>
    <xf numFmtId="0" fontId="0" fillId="46" borderId="6" xfId="0" applyFont="1" applyFill="1" applyBorder="1" applyAlignment="1">
      <alignment wrapText="1"/>
    </xf>
    <xf numFmtId="0" fontId="7" fillId="46" borderId="11" xfId="0" applyFont="1" applyFill="1" applyBorder="1" applyAlignment="1"/>
    <xf numFmtId="0" fontId="7" fillId="46" borderId="11" xfId="0" applyFont="1" applyFill="1" applyBorder="1" applyAlignment="1">
      <alignment wrapText="1"/>
    </xf>
    <xf numFmtId="0" fontId="0" fillId="46" borderId="5" xfId="0" applyFont="1" applyFill="1" applyBorder="1" applyAlignment="1">
      <alignment wrapText="1"/>
    </xf>
    <xf numFmtId="0" fontId="7" fillId="30" borderId="7" xfId="0" applyFont="1" applyFill="1" applyBorder="1" applyAlignment="1">
      <alignment horizontal="center" vertical="center" textRotation="90"/>
    </xf>
    <xf numFmtId="0" fontId="0" fillId="30" borderId="6" xfId="0" applyFont="1" applyFill="1" applyBorder="1" applyAlignment="1">
      <alignment wrapText="1"/>
    </xf>
    <xf numFmtId="0" fontId="7" fillId="30" borderId="11" xfId="0" applyFont="1" applyFill="1" applyBorder="1" applyAlignment="1"/>
    <xf numFmtId="0" fontId="0" fillId="48" borderId="0" xfId="0" applyFill="1"/>
    <xf numFmtId="0" fontId="7" fillId="48" borderId="7" xfId="0" applyFont="1" applyFill="1" applyBorder="1" applyAlignment="1">
      <alignment horizontal="center" vertical="center" textRotation="90"/>
    </xf>
    <xf numFmtId="0" fontId="0" fillId="49" borderId="7" xfId="0" applyFont="1" applyFill="1" applyBorder="1" applyAlignment="1">
      <alignment horizontal="center" wrapText="1"/>
    </xf>
    <xf numFmtId="0" fontId="0" fillId="49" borderId="7" xfId="0" applyFont="1" applyFill="1" applyBorder="1" applyAlignment="1">
      <alignment wrapText="1"/>
    </xf>
    <xf numFmtId="0" fontId="7" fillId="49" borderId="7" xfId="0" applyFont="1" applyFill="1" applyBorder="1"/>
    <xf numFmtId="0" fontId="7" fillId="49" borderId="7" xfId="0" applyFont="1" applyFill="1" applyBorder="1" applyAlignment="1">
      <alignment wrapText="1"/>
    </xf>
    <xf numFmtId="0" fontId="7" fillId="49" borderId="7" xfId="0" applyFont="1" applyFill="1" applyBorder="1" applyAlignment="1"/>
    <xf numFmtId="0" fontId="0" fillId="34" borderId="7" xfId="0" applyFont="1" applyFill="1" applyBorder="1" applyAlignment="1">
      <alignment wrapText="1"/>
    </xf>
    <xf numFmtId="0" fontId="7" fillId="49" borderId="7" xfId="0" applyFont="1" applyFill="1" applyBorder="1" applyAlignment="1">
      <alignment horizontal="center" vertical="center" textRotation="90"/>
    </xf>
    <xf numFmtId="0" fontId="1" fillId="49" borderId="7" xfId="0" applyFont="1" applyFill="1" applyBorder="1" applyAlignment="1"/>
    <xf numFmtId="0" fontId="0" fillId="49" borderId="11" xfId="0" applyFont="1" applyFill="1" applyBorder="1" applyAlignment="1">
      <alignment wrapText="1"/>
    </xf>
    <xf numFmtId="0" fontId="7" fillId="49" borderId="11" xfId="0" applyFont="1" applyFill="1" applyBorder="1" applyAlignment="1"/>
    <xf numFmtId="0" fontId="7" fillId="49" borderId="11" xfId="0" applyFont="1" applyFill="1" applyBorder="1"/>
    <xf numFmtId="0" fontId="0" fillId="49" borderId="7" xfId="0" applyFont="1" applyFill="1" applyBorder="1" applyAlignment="1"/>
    <xf numFmtId="0" fontId="0" fillId="49" borderId="5" xfId="0" applyFont="1" applyFill="1" applyBorder="1" applyAlignment="1">
      <alignment wrapText="1"/>
    </xf>
    <xf numFmtId="0" fontId="0" fillId="48" borderId="0" xfId="0" applyFill="1" applyAlignment="1">
      <alignment horizontal="center"/>
    </xf>
    <xf numFmtId="0" fontId="0" fillId="48" borderId="0" xfId="0" applyFont="1" applyFill="1" applyAlignment="1">
      <alignment horizontal="center" vertical="center"/>
    </xf>
    <xf numFmtId="0" fontId="0" fillId="49" borderId="6" xfId="0" applyFont="1" applyFill="1" applyBorder="1" applyAlignment="1">
      <alignment wrapText="1"/>
    </xf>
    <xf numFmtId="0" fontId="0" fillId="37" borderId="7" xfId="0" applyFont="1" applyFill="1" applyBorder="1" applyAlignment="1">
      <alignment wrapText="1"/>
    </xf>
    <xf numFmtId="0" fontId="0" fillId="36" borderId="7" xfId="0" applyFont="1" applyFill="1" applyBorder="1" applyAlignment="1"/>
    <xf numFmtId="0" fontId="7" fillId="36" borderId="7" xfId="0" applyFont="1" applyFill="1" applyBorder="1" applyAlignment="1">
      <alignment horizontal="center" vertical="center" textRotation="90"/>
    </xf>
    <xf numFmtId="0" fontId="1" fillId="36" borderId="7" xfId="0" applyFont="1" applyFill="1" applyBorder="1" applyAlignment="1"/>
    <xf numFmtId="0" fontId="0" fillId="36" borderId="6" xfId="0" applyFont="1" applyFill="1" applyBorder="1" applyAlignment="1">
      <alignment wrapText="1"/>
    </xf>
    <xf numFmtId="0" fontId="0" fillId="36" borderId="11" xfId="0" applyFont="1" applyFill="1" applyBorder="1" applyAlignment="1">
      <alignment wrapText="1"/>
    </xf>
    <xf numFmtId="0" fontId="7" fillId="36" borderId="6" xfId="0" applyFont="1" applyFill="1" applyBorder="1" applyAlignment="1">
      <alignment wrapText="1"/>
    </xf>
    <xf numFmtId="0" fontId="7" fillId="43" borderId="7" xfId="0" applyFont="1" applyFill="1" applyBorder="1" applyAlignment="1"/>
    <xf numFmtId="0" fontId="7" fillId="44" borderId="7" xfId="0" applyFont="1" applyFill="1" applyBorder="1" applyAlignment="1"/>
    <xf numFmtId="0" fontId="0" fillId="43" borderId="7" xfId="0" applyFont="1" applyFill="1" applyBorder="1" applyAlignment="1"/>
    <xf numFmtId="0" fontId="7" fillId="43" borderId="7" xfId="0" applyFont="1" applyFill="1" applyBorder="1" applyAlignment="1">
      <alignment wrapText="1"/>
    </xf>
    <xf numFmtId="0" fontId="0" fillId="43" borderId="6" xfId="0" applyFont="1" applyFill="1" applyBorder="1" applyAlignment="1">
      <alignment wrapText="1"/>
    </xf>
    <xf numFmtId="0" fontId="7" fillId="43" borderId="11" xfId="0" applyFont="1" applyFill="1" applyBorder="1"/>
    <xf numFmtId="0" fontId="0" fillId="43" borderId="5" xfId="0" applyFont="1" applyFill="1" applyBorder="1" applyAlignment="1">
      <alignment wrapText="1"/>
    </xf>
    <xf numFmtId="0" fontId="7" fillId="53" borderId="7" xfId="0" applyFont="1" applyFill="1" applyBorder="1" applyAlignment="1">
      <alignment wrapText="1"/>
    </xf>
    <xf numFmtId="0" fontId="0" fillId="53" borderId="7" xfId="0" applyFont="1" applyFill="1" applyBorder="1" applyAlignment="1">
      <alignment wrapText="1"/>
    </xf>
    <xf numFmtId="0" fontId="7" fillId="54" borderId="7" xfId="0" applyFont="1" applyFill="1" applyBorder="1" applyAlignment="1">
      <alignment wrapText="1"/>
    </xf>
    <xf numFmtId="0" fontId="0" fillId="54" borderId="7" xfId="0" applyFont="1" applyFill="1" applyBorder="1" applyAlignment="1">
      <alignment wrapText="1"/>
    </xf>
    <xf numFmtId="0" fontId="17" fillId="55" borderId="1" xfId="0" applyFont="1" applyFill="1" applyBorder="1" applyAlignment="1">
      <alignment horizontal="center" vertical="center" wrapText="1"/>
    </xf>
    <xf numFmtId="0" fontId="17" fillId="51" borderId="1" xfId="0" applyFont="1" applyFill="1" applyBorder="1" applyAlignment="1">
      <alignment horizontal="center" vertical="center" wrapText="1"/>
    </xf>
    <xf numFmtId="0" fontId="17" fillId="53" borderId="1" xfId="0" applyFont="1" applyFill="1" applyBorder="1" applyAlignment="1">
      <alignment horizontal="center" vertical="center" wrapText="1"/>
    </xf>
    <xf numFmtId="0" fontId="17" fillId="56" borderId="1" xfId="0" applyFont="1" applyFill="1" applyBorder="1" applyAlignment="1">
      <alignment horizontal="center" vertical="center" wrapText="1"/>
    </xf>
    <xf numFmtId="0" fontId="1" fillId="53" borderId="7" xfId="0" applyFont="1" applyFill="1" applyBorder="1" applyAlignment="1"/>
    <xf numFmtId="0" fontId="7" fillId="57" borderId="7" xfId="0" applyFont="1" applyFill="1" applyBorder="1" applyAlignment="1">
      <alignment vertical="center" wrapText="1"/>
    </xf>
    <xf numFmtId="0" fontId="17" fillId="57" borderId="1" xfId="0" applyFont="1" applyFill="1" applyBorder="1" applyAlignment="1">
      <alignment horizontal="center" vertical="center" wrapText="1"/>
    </xf>
    <xf numFmtId="0" fontId="7" fillId="57" borderId="7" xfId="0" applyFont="1" applyFill="1" applyBorder="1" applyAlignment="1">
      <alignment wrapText="1"/>
    </xf>
    <xf numFmtId="0" fontId="23" fillId="58" borderId="1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58" borderId="7" xfId="0" applyFont="1" applyFill="1" applyBorder="1" applyAlignment="1">
      <alignment horizontal="center" vertical="center" wrapText="1"/>
    </xf>
    <xf numFmtId="0" fontId="7" fillId="58" borderId="7" xfId="0" applyFont="1" applyFill="1" applyBorder="1" applyAlignment="1">
      <alignment horizontal="center" vertical="center"/>
    </xf>
    <xf numFmtId="0" fontId="7" fillId="58" borderId="7" xfId="0" applyFont="1" applyFill="1" applyBorder="1" applyAlignment="1">
      <alignment horizontal="center" vertical="center" wrapText="1"/>
    </xf>
    <xf numFmtId="0" fontId="22" fillId="59" borderId="1" xfId="0" applyFont="1" applyFill="1" applyBorder="1" applyAlignment="1">
      <alignment horizontal="center" vertical="center" wrapText="1"/>
    </xf>
    <xf numFmtId="0" fontId="7" fillId="59" borderId="7" xfId="0" applyFont="1" applyFill="1" applyBorder="1" applyAlignment="1">
      <alignment horizontal="center" vertical="center"/>
    </xf>
    <xf numFmtId="0" fontId="0" fillId="59" borderId="7" xfId="0" applyFont="1" applyFill="1" applyBorder="1" applyAlignment="1">
      <alignment horizontal="center" vertical="center" wrapText="1"/>
    </xf>
    <xf numFmtId="0" fontId="22" fillId="53" borderId="1" xfId="0" applyFont="1" applyFill="1" applyBorder="1" applyAlignment="1">
      <alignment horizontal="center" vertical="center" wrapText="1"/>
    </xf>
    <xf numFmtId="0" fontId="0" fillId="53" borderId="7" xfId="0" applyFont="1" applyFill="1" applyBorder="1" applyAlignment="1">
      <alignment horizontal="center" vertical="center" wrapText="1"/>
    </xf>
    <xf numFmtId="0" fontId="7" fillId="53" borderId="7" xfId="0" applyFont="1" applyFill="1" applyBorder="1" applyAlignment="1">
      <alignment horizontal="center"/>
    </xf>
    <xf numFmtId="0" fontId="7" fillId="60" borderId="7" xfId="0" applyFont="1" applyFill="1" applyBorder="1" applyAlignment="1">
      <alignment horizontal="center" vertical="center"/>
    </xf>
    <xf numFmtId="0" fontId="7" fillId="58" borderId="7" xfId="0" applyFont="1" applyFill="1" applyBorder="1" applyAlignment="1">
      <alignment horizontal="center"/>
    </xf>
    <xf numFmtId="0" fontId="0" fillId="58" borderId="7" xfId="0" applyFont="1" applyFill="1" applyBorder="1" applyAlignment="1">
      <alignment wrapText="1"/>
    </xf>
    <xf numFmtId="0" fontId="1" fillId="0" borderId="7" xfId="0" applyFont="1" applyBorder="1" applyAlignment="1">
      <alignment horizontal="center" vertical="center"/>
    </xf>
    <xf numFmtId="0" fontId="7" fillId="54" borderId="7" xfId="0" applyFont="1" applyFill="1" applyBorder="1" applyAlignment="1">
      <alignment horizontal="center" vertical="center"/>
    </xf>
    <xf numFmtId="0" fontId="7" fillId="62" borderId="7" xfId="0" applyFont="1" applyFill="1" applyBorder="1" applyAlignment="1">
      <alignment horizontal="center" vertical="center"/>
    </xf>
    <xf numFmtId="0" fontId="0" fillId="61" borderId="7" xfId="0" applyFont="1" applyFill="1" applyBorder="1" applyAlignment="1">
      <alignment horizontal="center" vertical="center" wrapText="1"/>
    </xf>
    <xf numFmtId="0" fontId="7" fillId="61" borderId="7" xfId="0" applyFont="1" applyFill="1" applyBorder="1" applyAlignment="1">
      <alignment horizontal="center" vertical="center"/>
    </xf>
    <xf numFmtId="0" fontId="0" fillId="62" borderId="7" xfId="0" applyFont="1" applyFill="1" applyBorder="1" applyAlignment="1">
      <alignment horizontal="center" vertical="center" wrapText="1"/>
    </xf>
    <xf numFmtId="0" fontId="24" fillId="61" borderId="7" xfId="0" applyFont="1" applyFill="1" applyBorder="1" applyAlignment="1">
      <alignment horizontal="center" vertical="center" wrapText="1"/>
    </xf>
    <xf numFmtId="0" fontId="24" fillId="54" borderId="7" xfId="0" applyFont="1" applyFill="1" applyBorder="1" applyAlignment="1">
      <alignment horizontal="center" vertical="center" wrapText="1"/>
    </xf>
    <xf numFmtId="0" fontId="7" fillId="52" borderId="7" xfId="0" applyFont="1" applyFill="1" applyBorder="1" applyAlignment="1">
      <alignment horizontal="center" vertical="center" wrapText="1"/>
    </xf>
    <xf numFmtId="0" fontId="7" fillId="52" borderId="7" xfId="0" applyFont="1" applyFill="1" applyBorder="1" applyAlignment="1">
      <alignment horizontal="center" vertical="center"/>
    </xf>
    <xf numFmtId="0" fontId="24" fillId="56" borderId="7" xfId="0" applyFont="1" applyFill="1" applyBorder="1" applyAlignment="1">
      <alignment horizontal="center" vertical="center" wrapText="1"/>
    </xf>
    <xf numFmtId="0" fontId="7" fillId="56" borderId="7" xfId="0" applyFont="1" applyFill="1" applyBorder="1" applyAlignment="1">
      <alignment horizontal="center" vertical="center"/>
    </xf>
    <xf numFmtId="0" fontId="24" fillId="52" borderId="7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62" borderId="7" xfId="0" applyFont="1" applyFill="1" applyBorder="1" applyAlignment="1">
      <alignment horizontal="center" vertical="center" wrapText="1"/>
    </xf>
    <xf numFmtId="4" fontId="0" fillId="0" borderId="7" xfId="0" applyNumberFormat="1" applyFont="1" applyFill="1" applyBorder="1" applyAlignment="1">
      <alignment horizontal="center" vertical="center" wrapText="1"/>
    </xf>
    <xf numFmtId="0" fontId="25" fillId="0" borderId="7" xfId="0" applyFont="1" applyBorder="1" applyAlignment="1"/>
    <xf numFmtId="0" fontId="0" fillId="57" borderId="7" xfId="0" applyFont="1" applyFill="1" applyBorder="1" applyAlignment="1">
      <alignment horizontal="center" vertical="center" wrapText="1"/>
    </xf>
    <xf numFmtId="0" fontId="7" fillId="63" borderId="7" xfId="0" applyFont="1" applyFill="1" applyBorder="1" applyAlignment="1">
      <alignment horizontal="center" vertical="center"/>
    </xf>
    <xf numFmtId="0" fontId="0" fillId="63" borderId="7" xfId="0" applyFont="1" applyFill="1" applyBorder="1" applyAlignment="1">
      <alignment horizontal="center" vertical="center" wrapText="1"/>
    </xf>
    <xf numFmtId="0" fontId="0" fillId="60" borderId="7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/>
    </xf>
    <xf numFmtId="0" fontId="24" fillId="63" borderId="7" xfId="0" applyFont="1" applyFill="1" applyBorder="1" applyAlignment="1">
      <alignment horizontal="center" vertical="center"/>
    </xf>
    <xf numFmtId="0" fontId="24" fillId="63" borderId="7" xfId="0" applyFont="1" applyFill="1" applyBorder="1" applyAlignment="1">
      <alignment horizontal="center" vertical="center" wrapText="1"/>
    </xf>
    <xf numFmtId="0" fontId="24" fillId="58" borderId="7" xfId="0" applyFont="1" applyFill="1" applyBorder="1" applyAlignment="1">
      <alignment horizontal="center" vertical="center"/>
    </xf>
    <xf numFmtId="0" fontId="26" fillId="0" borderId="7" xfId="0" applyFont="1" applyBorder="1" applyAlignment="1">
      <alignment wrapText="1"/>
    </xf>
    <xf numFmtId="0" fontId="24" fillId="54" borderId="7" xfId="0" applyFont="1" applyFill="1" applyBorder="1" applyAlignment="1">
      <alignment horizontal="center" vertical="center"/>
    </xf>
    <xf numFmtId="0" fontId="24" fillId="52" borderId="7" xfId="0" applyFont="1" applyFill="1" applyBorder="1" applyAlignment="1">
      <alignment horizontal="center" vertical="center"/>
    </xf>
    <xf numFmtId="0" fontId="17" fillId="27" borderId="1" xfId="0" applyFont="1" applyFill="1" applyBorder="1" applyAlignment="1">
      <alignment horizontal="center" vertical="center" wrapText="1"/>
    </xf>
    <xf numFmtId="0" fontId="17" fillId="54" borderId="1" xfId="0" applyFont="1" applyFill="1" applyBorder="1" applyAlignment="1">
      <alignment horizontal="center" vertical="center" wrapText="1"/>
    </xf>
    <xf numFmtId="0" fontId="17" fillId="63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58" borderId="1" xfId="0" applyFont="1" applyFill="1" applyBorder="1" applyAlignment="1">
      <alignment horizontal="center" vertical="center" wrapText="1"/>
    </xf>
    <xf numFmtId="0" fontId="24" fillId="50" borderId="7" xfId="0" applyFont="1" applyFill="1" applyBorder="1" applyAlignment="1">
      <alignment horizontal="center" vertical="center"/>
    </xf>
    <xf numFmtId="0" fontId="24" fillId="50" borderId="6" xfId="0" applyFont="1" applyFill="1" applyBorder="1" applyAlignment="1">
      <alignment horizontal="center" vertical="center" wrapText="1"/>
    </xf>
    <xf numFmtId="0" fontId="24" fillId="58" borderId="7" xfId="0" applyFont="1" applyFill="1" applyBorder="1" applyAlignment="1">
      <alignment horizontal="center" vertical="center" wrapText="1"/>
    </xf>
    <xf numFmtId="0" fontId="17" fillId="50" borderId="1" xfId="0" applyFont="1" applyFill="1" applyBorder="1" applyAlignment="1">
      <alignment horizontal="center" vertical="center" wrapText="1"/>
    </xf>
    <xf numFmtId="0" fontId="17" fillId="62" borderId="1" xfId="0" applyFont="1" applyFill="1" applyBorder="1" applyAlignment="1">
      <alignment horizontal="center" vertical="center" wrapText="1"/>
    </xf>
    <xf numFmtId="0" fontId="7" fillId="62" borderId="7" xfId="0" applyFont="1" applyFill="1" applyBorder="1" applyAlignment="1">
      <alignment horizontal="center" vertical="center" wrapText="1"/>
    </xf>
    <xf numFmtId="0" fontId="24" fillId="62" borderId="7" xfId="0" applyFont="1" applyFill="1" applyBorder="1" applyAlignment="1">
      <alignment wrapText="1"/>
    </xf>
    <xf numFmtId="0" fontId="24" fillId="62" borderId="7" xfId="0" applyFont="1" applyFill="1" applyBorder="1" applyAlignment="1">
      <alignment horizontal="center"/>
    </xf>
    <xf numFmtId="0" fontId="0" fillId="62" borderId="7" xfId="0" applyFont="1" applyFill="1" applyBorder="1" applyAlignment="1">
      <alignment wrapText="1"/>
    </xf>
    <xf numFmtId="0" fontId="7" fillId="62" borderId="7" xfId="0" applyFont="1" applyFill="1" applyBorder="1" applyAlignment="1">
      <alignment horizontal="center"/>
    </xf>
    <xf numFmtId="0" fontId="17" fillId="61" borderId="1" xfId="0" applyFont="1" applyFill="1" applyBorder="1" applyAlignment="1">
      <alignment horizontal="center" vertical="center" wrapText="1"/>
    </xf>
    <xf numFmtId="0" fontId="17" fillId="52" borderId="1" xfId="0" applyFont="1" applyFill="1" applyBorder="1" applyAlignment="1">
      <alignment horizontal="center" vertical="center" wrapText="1"/>
    </xf>
    <xf numFmtId="4" fontId="23" fillId="58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4" fontId="23" fillId="63" borderId="1" xfId="0" applyNumberFormat="1" applyFont="1" applyFill="1" applyBorder="1" applyAlignment="1">
      <alignment horizontal="center" vertical="center" wrapText="1"/>
    </xf>
    <xf numFmtId="0" fontId="23" fillId="60" borderId="1" xfId="0" applyFont="1" applyFill="1" applyBorder="1" applyAlignment="1">
      <alignment horizontal="center" vertical="center" wrapText="1"/>
    </xf>
    <xf numFmtId="4" fontId="23" fillId="57" borderId="1" xfId="0" applyNumberFormat="1" applyFont="1" applyFill="1" applyBorder="1" applyAlignment="1">
      <alignment horizontal="center" vertical="center" wrapText="1"/>
    </xf>
    <xf numFmtId="0" fontId="23" fillId="57" borderId="1" xfId="0" applyFont="1" applyFill="1" applyBorder="1" applyAlignment="1">
      <alignment horizontal="center" vertical="center" wrapText="1"/>
    </xf>
    <xf numFmtId="4" fontId="27" fillId="57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56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6" borderId="0" xfId="0" applyFont="1" applyFill="1" applyBorder="1" applyAlignment="1">
      <alignment horizontal="center" vertical="center"/>
    </xf>
    <xf numFmtId="0" fontId="0" fillId="8" borderId="0" xfId="0" applyFont="1" applyFill="1" applyBorder="1" applyAlignment="1">
      <alignment horizontal="center" vertical="center"/>
    </xf>
    <xf numFmtId="0" fontId="0" fillId="23" borderId="0" xfId="0" applyFont="1" applyFill="1" applyBorder="1" applyAlignment="1">
      <alignment horizontal="center" vertical="center" wrapText="1"/>
    </xf>
    <xf numFmtId="0" fontId="0" fillId="26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48" borderId="0" xfId="0" applyFont="1" applyFill="1" applyBorder="1" applyAlignment="1">
      <alignment horizontal="center" vertical="center"/>
    </xf>
    <xf numFmtId="0" fontId="0" fillId="35" borderId="0" xfId="0" applyFont="1" applyFill="1" applyBorder="1" applyAlignment="1">
      <alignment horizontal="center" vertical="center"/>
    </xf>
    <xf numFmtId="0" fontId="0" fillId="41" borderId="0" xfId="0" applyFont="1" applyFill="1" applyBorder="1" applyAlignment="1">
      <alignment horizontal="center" vertical="center"/>
    </xf>
  </cellXfs>
  <cellStyles count="3">
    <cellStyle name="Lien hypertexte" xfId="1" builtinId="8"/>
    <cellStyle name="Normal" xfId="0" builtinId="0"/>
    <cellStyle name="Texte explicatif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66FF"/>
      <rgbColor rgb="FFE6E0EC"/>
      <rgbColor rgb="FF800000"/>
      <rgbColor rgb="FF009933"/>
      <rgbColor rgb="FF000080"/>
      <rgbColor rgb="FFF2DCDB"/>
      <rgbColor rgb="FF800080"/>
      <rgbColor rgb="FF1155CC"/>
      <rgbColor rgb="FFCCC1DA"/>
      <rgbColor rgb="FFE5DFEC"/>
      <rgbColor rgb="FFCC66FF"/>
      <rgbColor rgb="FFFF3333"/>
      <rgbColor rgb="FFEBF1DE"/>
      <rgbColor rgb="FFCCFFFF"/>
      <rgbColor rgb="FF660066"/>
      <rgbColor rgb="FFFF8080"/>
      <rgbColor rgb="FF0070C0"/>
      <rgbColor rgb="FFCCCCCC"/>
      <rgbColor rgb="FF000080"/>
      <rgbColor rgb="FFFF00FF"/>
      <rgbColor rgb="FFFDE9D9"/>
      <rgbColor rgb="FFEAF1DD"/>
      <rgbColor rgb="FF800080"/>
      <rgbColor rgb="FF800000"/>
      <rgbColor rgb="FF0066FF"/>
      <rgbColor rgb="FF0000FF"/>
      <rgbColor rgb="FF00B0F0"/>
      <rgbColor rgb="FFDAEEF3"/>
      <rgbColor rgb="FFCCFFCC"/>
      <rgbColor rgb="FFFDEADA"/>
      <rgbColor rgb="FFC3D69B"/>
      <rgbColor rgb="FFD99694"/>
      <rgbColor rgb="FFE5B8B7"/>
      <rgbColor rgb="FFFFCC99"/>
      <rgbColor rgb="FF3366FF"/>
      <rgbColor rgb="FFDBEEF4"/>
      <rgbColor rgb="FF92D050"/>
      <rgbColor rgb="FFF79646"/>
      <rgbColor rgb="FFFF9900"/>
      <rgbColor rgb="FFE46C0A"/>
      <rgbColor rgb="FF336699"/>
      <rgbColor rgb="FFE6B9B8"/>
      <rgbColor rgb="FF003366"/>
      <rgbColor rgb="FF00B050"/>
      <rgbColor rgb="FF003300"/>
      <rgbColor rgb="FF333300"/>
      <rgbColor rgb="FF993300"/>
      <rgbColor rgb="FF993366"/>
      <rgbColor rgb="FF351C75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FF"/>
      <color rgb="FFCCFF33"/>
      <color rgb="FFFFCCCC"/>
      <color rgb="FFCCCCFF"/>
      <color rgb="FF66FFCC"/>
      <color rgb="FFEAF1DD"/>
      <color rgb="FFEEE0E7"/>
      <color rgb="FFFFFF00"/>
      <color rgb="FFE46C0A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lgarrigues@gmail,com" TargetMode="External"/><Relationship Id="rId2" Type="http://schemas.openxmlformats.org/officeDocument/2006/relationships/hyperlink" Target="mailto:pacalou@simianegmail,com" TargetMode="External"/><Relationship Id="rId1" Type="http://schemas.openxmlformats.org/officeDocument/2006/relationships/hyperlink" Target="mailto:cece_beaux@hot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ghislaine.monclus@wanadoo.fr" TargetMode="External"/><Relationship Id="rId4" Type="http://schemas.openxmlformats.org/officeDocument/2006/relationships/hyperlink" Target="mailto:christine.cambay@laposte.ne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66"/>
  <sheetViews>
    <sheetView tabSelected="1" topLeftCell="B1" zoomScale="70" zoomScaleNormal="70" workbookViewId="0">
      <selection activeCell="E49" sqref="E49"/>
    </sheetView>
  </sheetViews>
  <sheetFormatPr baseColWidth="10" defaultColWidth="9.1796875" defaultRowHeight="12.5" x14ac:dyDescent="0.25"/>
  <cols>
    <col min="1" max="1" width="15.81640625" style="1"/>
    <col min="2" max="2" width="20.26953125" style="1"/>
    <col min="3" max="3" width="18.54296875" style="1"/>
    <col min="4" max="4" width="20.1796875" style="278"/>
    <col min="5" max="5" width="17.26953125" style="1"/>
    <col min="6" max="6" width="16.54296875" style="1"/>
    <col min="7" max="7" width="13.453125" style="1"/>
    <col min="8" max="8" width="24.7265625" style="1"/>
    <col min="9" max="9" width="36.26953125" style="1"/>
    <col min="10" max="10" width="17.81640625" style="1"/>
    <col min="11" max="11" width="16.1796875" style="1"/>
    <col min="12" max="26" width="10.26953125" style="1"/>
    <col min="27" max="1025" width="13.54296875" style="1"/>
  </cols>
  <sheetData>
    <row r="1" spans="1:1024" ht="12.75" customHeight="1" x14ac:dyDescent="0.25">
      <c r="A1" s="2" t="s">
        <v>0</v>
      </c>
      <c r="B1" s="2" t="s">
        <v>1</v>
      </c>
      <c r="C1" s="3" t="s">
        <v>2</v>
      </c>
      <c r="D1" s="276" t="s">
        <v>3</v>
      </c>
      <c r="E1" s="3" t="s">
        <v>4</v>
      </c>
      <c r="F1" s="2" t="s">
        <v>5</v>
      </c>
      <c r="G1" s="3" t="s">
        <v>6</v>
      </c>
      <c r="H1" s="3" t="s">
        <v>7</v>
      </c>
      <c r="I1" s="4" t="s">
        <v>8</v>
      </c>
      <c r="J1" s="3" t="s">
        <v>9</v>
      </c>
      <c r="K1" s="2" t="s">
        <v>10</v>
      </c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s="5" customFormat="1" ht="12.75" customHeight="1" x14ac:dyDescent="0.25">
      <c r="A2" s="280" t="s">
        <v>150</v>
      </c>
      <c r="B2" s="280" t="s">
        <v>151</v>
      </c>
      <c r="C2" s="280" t="s">
        <v>69</v>
      </c>
      <c r="D2" s="281" t="s">
        <v>152</v>
      </c>
      <c r="E2" s="282"/>
      <c r="F2" s="283"/>
      <c r="G2" s="283"/>
      <c r="H2" s="280" t="s">
        <v>153</v>
      </c>
      <c r="I2" s="284" t="str">
        <f>HYPERLINK("mailto:stephane.lazarini@ac-aix-marseille.fr","stephane.lazarini@ac-aix-marseille.fr")</f>
        <v>stephane.lazarini@ac-aix-marseille.fr</v>
      </c>
      <c r="J2" s="283" t="s">
        <v>19</v>
      </c>
      <c r="K2" s="280"/>
    </row>
    <row r="3" spans="1:1024" ht="12.75" customHeight="1" x14ac:dyDescent="0.25">
      <c r="A3" s="285" t="s">
        <v>54</v>
      </c>
      <c r="B3" s="186" t="s">
        <v>55</v>
      </c>
      <c r="C3" s="186" t="s">
        <v>56</v>
      </c>
      <c r="D3" s="286" t="s">
        <v>57</v>
      </c>
      <c r="E3" s="186" t="s">
        <v>58</v>
      </c>
      <c r="F3" s="186" t="s">
        <v>59</v>
      </c>
      <c r="G3" s="186">
        <v>12</v>
      </c>
      <c r="H3" s="285"/>
      <c r="I3" s="285" t="s">
        <v>60</v>
      </c>
      <c r="J3" s="186" t="s">
        <v>19</v>
      </c>
      <c r="K3" s="186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12.75" customHeight="1" x14ac:dyDescent="0.25">
      <c r="A4" s="285" t="s">
        <v>84</v>
      </c>
      <c r="B4" s="186" t="s">
        <v>85</v>
      </c>
      <c r="C4" s="186" t="s">
        <v>56</v>
      </c>
      <c r="D4" s="286" t="s">
        <v>57</v>
      </c>
      <c r="E4" s="186" t="s">
        <v>86</v>
      </c>
      <c r="F4" s="186" t="s">
        <v>44</v>
      </c>
      <c r="G4" s="186">
        <v>24</v>
      </c>
      <c r="H4" s="186" t="s">
        <v>87</v>
      </c>
      <c r="I4" s="287" t="str">
        <f>HYPERLINK("mailto:fjc.car@free.fr","fjc.car@free.fr")</f>
        <v>fjc.car@free.fr</v>
      </c>
      <c r="J4" s="285" t="s">
        <v>19</v>
      </c>
      <c r="K4" s="186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2.75" customHeight="1" x14ac:dyDescent="0.25">
      <c r="A5" s="186" t="s">
        <v>125</v>
      </c>
      <c r="B5" s="186" t="s">
        <v>126</v>
      </c>
      <c r="C5" s="186" t="s">
        <v>127</v>
      </c>
      <c r="D5" s="286" t="s">
        <v>128</v>
      </c>
      <c r="E5" s="186" t="s">
        <v>58</v>
      </c>
      <c r="F5" s="186" t="s">
        <v>20</v>
      </c>
      <c r="G5" s="186">
        <v>23</v>
      </c>
      <c r="H5" s="186"/>
      <c r="I5" s="186" t="s">
        <v>129</v>
      </c>
      <c r="J5" s="186" t="s">
        <v>32</v>
      </c>
      <c r="K5" s="186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2.75" customHeight="1" x14ac:dyDescent="0.25">
      <c r="A6" s="285" t="s">
        <v>181</v>
      </c>
      <c r="B6" s="186" t="s">
        <v>182</v>
      </c>
      <c r="C6" s="186" t="s">
        <v>56</v>
      </c>
      <c r="D6" s="286" t="s">
        <v>57</v>
      </c>
      <c r="E6" s="186" t="s">
        <v>86</v>
      </c>
      <c r="F6" s="186" t="s">
        <v>101</v>
      </c>
      <c r="G6" s="186">
        <v>19</v>
      </c>
      <c r="H6" s="186" t="s">
        <v>183</v>
      </c>
      <c r="I6" s="287" t="str">
        <f>HYPERLINK("mailto:vinemma@sfr.fr","vinemma@sfr.fr")</f>
        <v>vinemma@sfr.fr</v>
      </c>
      <c r="J6" s="186" t="s">
        <v>19</v>
      </c>
      <c r="K6" s="18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12.75" customHeight="1" x14ac:dyDescent="0.25">
      <c r="A7" s="285" t="s">
        <v>190</v>
      </c>
      <c r="B7" s="186" t="s">
        <v>191</v>
      </c>
      <c r="C7" s="186" t="s">
        <v>56</v>
      </c>
      <c r="D7" s="286" t="s">
        <v>57</v>
      </c>
      <c r="E7" s="186" t="s">
        <v>86</v>
      </c>
      <c r="F7" s="186" t="s">
        <v>16</v>
      </c>
      <c r="G7" s="186">
        <v>27</v>
      </c>
      <c r="H7" s="186" t="s">
        <v>192</v>
      </c>
      <c r="I7" s="287" t="str">
        <f>HYPERLINK("mailto:marykrichard@orange.fr","marykrichard@orange.fr")</f>
        <v>marykrichard@orange.fr</v>
      </c>
      <c r="J7" s="186" t="s">
        <v>19</v>
      </c>
      <c r="K7" s="186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12.75" customHeight="1" x14ac:dyDescent="0.25">
      <c r="A8" s="288" t="s">
        <v>11</v>
      </c>
      <c r="B8" s="288" t="s">
        <v>12</v>
      </c>
      <c r="C8" s="288" t="s">
        <v>13</v>
      </c>
      <c r="D8" s="279" t="s">
        <v>14</v>
      </c>
      <c r="E8" s="288" t="s">
        <v>15</v>
      </c>
      <c r="F8" s="288" t="s">
        <v>16</v>
      </c>
      <c r="G8" s="288">
        <v>28</v>
      </c>
      <c r="H8" s="288" t="s">
        <v>17</v>
      </c>
      <c r="I8" s="288" t="s">
        <v>18</v>
      </c>
      <c r="J8" s="288"/>
      <c r="K8" s="288" t="s">
        <v>19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12.75" customHeight="1" x14ac:dyDescent="0.25">
      <c r="A9" s="186" t="s">
        <v>21</v>
      </c>
      <c r="B9" s="186" t="s">
        <v>22</v>
      </c>
      <c r="C9" s="186" t="s">
        <v>23</v>
      </c>
      <c r="D9" s="286" t="s">
        <v>14</v>
      </c>
      <c r="E9" s="186" t="s">
        <v>15</v>
      </c>
      <c r="F9" s="186" t="s">
        <v>20</v>
      </c>
      <c r="G9" s="186">
        <v>28</v>
      </c>
      <c r="H9" s="186" t="s">
        <v>24</v>
      </c>
      <c r="I9" s="289" t="s">
        <v>25</v>
      </c>
      <c r="J9" s="186"/>
      <c r="K9" s="186" t="s">
        <v>19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12.75" customHeight="1" x14ac:dyDescent="0.25">
      <c r="A10" s="186" t="s">
        <v>26</v>
      </c>
      <c r="B10" s="186" t="s">
        <v>27</v>
      </c>
      <c r="C10" s="186" t="s">
        <v>28</v>
      </c>
      <c r="D10" s="286" t="s">
        <v>29</v>
      </c>
      <c r="E10" s="186" t="s">
        <v>30</v>
      </c>
      <c r="F10" s="186" t="s">
        <v>31</v>
      </c>
      <c r="G10" s="186">
        <v>29</v>
      </c>
      <c r="H10" s="186">
        <v>607776445</v>
      </c>
      <c r="I10" s="290" t="s">
        <v>298</v>
      </c>
      <c r="J10" s="186"/>
      <c r="K10" s="186" t="s">
        <v>32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2.75" customHeight="1" x14ac:dyDescent="0.25">
      <c r="A11" s="186" t="s">
        <v>62</v>
      </c>
      <c r="B11" s="186" t="s">
        <v>63</v>
      </c>
      <c r="C11" s="186" t="s">
        <v>28</v>
      </c>
      <c r="D11" s="286" t="s">
        <v>14</v>
      </c>
      <c r="E11" s="186" t="s">
        <v>30</v>
      </c>
      <c r="F11" s="186" t="s">
        <v>64</v>
      </c>
      <c r="G11" s="285">
        <v>26</v>
      </c>
      <c r="H11" s="186" t="s">
        <v>65</v>
      </c>
      <c r="I11" s="291" t="s">
        <v>66</v>
      </c>
      <c r="J11" s="285" t="s">
        <v>19</v>
      </c>
      <c r="K11" s="186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12.75" customHeight="1" x14ac:dyDescent="0.25">
      <c r="A12" s="285" t="s">
        <v>88</v>
      </c>
      <c r="B12" s="285" t="s">
        <v>89</v>
      </c>
      <c r="C12" s="186" t="s">
        <v>28</v>
      </c>
      <c r="D12" s="286" t="s">
        <v>90</v>
      </c>
      <c r="E12" s="186" t="s">
        <v>30</v>
      </c>
      <c r="F12" s="285" t="s">
        <v>44</v>
      </c>
      <c r="G12" s="186">
        <v>27</v>
      </c>
      <c r="H12" s="186" t="s">
        <v>91</v>
      </c>
      <c r="I12" s="287" t="str">
        <f>HYPERLINK("mailto:lys.cassone@orange.fr","lys.cassone@orange.fr")</f>
        <v>lys.cassone@orange.fr</v>
      </c>
      <c r="J12" s="285" t="s">
        <v>19</v>
      </c>
      <c r="K12" s="186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12.75" customHeight="1" x14ac:dyDescent="0.25">
      <c r="A13" s="285" t="s">
        <v>112</v>
      </c>
      <c r="B13" s="285" t="s">
        <v>113</v>
      </c>
      <c r="C13" s="186" t="s">
        <v>114</v>
      </c>
      <c r="D13" s="286" t="s">
        <v>90</v>
      </c>
      <c r="E13" s="186" t="s">
        <v>30</v>
      </c>
      <c r="F13" s="285" t="s">
        <v>115</v>
      </c>
      <c r="G13" s="186">
        <v>21</v>
      </c>
      <c r="H13" s="186" t="s">
        <v>116</v>
      </c>
      <c r="I13" s="287" t="str">
        <f>HYPERLINK("mailto:valerie.fiori@cegetel.net","valerie.fiori@cegetel.net")</f>
        <v>valerie.fiori@cegetel.net</v>
      </c>
      <c r="J13" s="285" t="s">
        <v>32</v>
      </c>
      <c r="K13" s="186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12.75" customHeight="1" x14ac:dyDescent="0.25">
      <c r="A14" s="186" t="s">
        <v>299</v>
      </c>
      <c r="B14" s="186" t="s">
        <v>300</v>
      </c>
      <c r="C14" s="186" t="s">
        <v>28</v>
      </c>
      <c r="D14" s="286" t="s">
        <v>90</v>
      </c>
      <c r="E14" s="186" t="s">
        <v>30</v>
      </c>
      <c r="F14" s="186"/>
      <c r="G14" s="186"/>
      <c r="H14" s="186"/>
      <c r="I14" s="290" t="s">
        <v>301</v>
      </c>
      <c r="J14" s="186"/>
      <c r="K14" s="186" t="s">
        <v>19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2.75" customHeight="1" x14ac:dyDescent="0.25">
      <c r="A15" s="285" t="s">
        <v>177</v>
      </c>
      <c r="B15" s="285" t="s">
        <v>178</v>
      </c>
      <c r="C15" s="186" t="s">
        <v>179</v>
      </c>
      <c r="D15" s="286" t="s">
        <v>90</v>
      </c>
      <c r="E15" s="186" t="s">
        <v>15</v>
      </c>
      <c r="F15" s="285" t="s">
        <v>20</v>
      </c>
      <c r="G15" s="186">
        <v>29</v>
      </c>
      <c r="H15" s="186" t="s">
        <v>180</v>
      </c>
      <c r="I15" s="287" t="str">
        <f>HYPERLINK("mailto:lilamazari@yahoo.fr","lilamazari@yahoo.fr")</f>
        <v>lilamazari@yahoo.fr</v>
      </c>
      <c r="J15" s="285" t="s">
        <v>19</v>
      </c>
      <c r="K15" s="186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2.75" customHeight="1" x14ac:dyDescent="0.25">
      <c r="A16" s="285" t="s">
        <v>196</v>
      </c>
      <c r="B16" s="285" t="s">
        <v>197</v>
      </c>
      <c r="C16" s="186" t="s">
        <v>28</v>
      </c>
      <c r="D16" s="286" t="s">
        <v>90</v>
      </c>
      <c r="E16" s="186" t="s">
        <v>30</v>
      </c>
      <c r="F16" s="285" t="s">
        <v>20</v>
      </c>
      <c r="G16" s="186">
        <v>27</v>
      </c>
      <c r="H16" s="186" t="s">
        <v>198</v>
      </c>
      <c r="I16" s="287" t="str">
        <f>HYPERLINK("mailto:christel.rossignol@ac-aix-marseille.fr","christel.rossignol@ac-aix-marseille.fr")</f>
        <v>christel.rossignol@ac-aix-marseille.fr</v>
      </c>
      <c r="J16" s="186" t="s">
        <v>19</v>
      </c>
      <c r="K16" s="186"/>
      <c r="L16"/>
      <c r="M16" s="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12.75" customHeight="1" x14ac:dyDescent="0.25">
      <c r="A17" s="285" t="s">
        <v>200</v>
      </c>
      <c r="B17" s="285" t="s">
        <v>46</v>
      </c>
      <c r="C17" s="186" t="s">
        <v>28</v>
      </c>
      <c r="D17" s="286" t="s">
        <v>90</v>
      </c>
      <c r="E17" s="186" t="s">
        <v>30</v>
      </c>
      <c r="F17" s="285" t="s">
        <v>201</v>
      </c>
      <c r="G17" s="285">
        <v>23</v>
      </c>
      <c r="H17" s="186" t="s">
        <v>202</v>
      </c>
      <c r="I17" s="289" t="str">
        <f>HYPERLINK("mailto:besvirginie99@yahoo.fr","besvirginie99@yahoo.fr")</f>
        <v>besvirginie99@yahoo.fr</v>
      </c>
      <c r="J17" s="285"/>
      <c r="K17" s="186" t="s">
        <v>19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12.75" customHeight="1" x14ac:dyDescent="0.25">
      <c r="A18" s="186" t="s">
        <v>303</v>
      </c>
      <c r="B18" s="186" t="s">
        <v>78</v>
      </c>
      <c r="C18" s="186" t="s">
        <v>13</v>
      </c>
      <c r="D18" s="286" t="s">
        <v>90</v>
      </c>
      <c r="E18" s="186" t="s">
        <v>15</v>
      </c>
      <c r="F18" s="186" t="s">
        <v>16</v>
      </c>
      <c r="G18" s="285">
        <v>26</v>
      </c>
      <c r="H18" s="186" t="s">
        <v>304</v>
      </c>
      <c r="I18" s="290" t="s">
        <v>305</v>
      </c>
      <c r="J18" s="186"/>
      <c r="K18" s="186" t="s">
        <v>19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12.75" customHeight="1" x14ac:dyDescent="0.25">
      <c r="A19" s="285" t="s">
        <v>117</v>
      </c>
      <c r="B19" s="186" t="s">
        <v>118</v>
      </c>
      <c r="C19" s="186" t="s">
        <v>119</v>
      </c>
      <c r="D19" s="286" t="s">
        <v>120</v>
      </c>
      <c r="E19" s="285" t="s">
        <v>121</v>
      </c>
      <c r="F19" s="186" t="s">
        <v>122</v>
      </c>
      <c r="G19" s="186">
        <v>21</v>
      </c>
      <c r="H19" s="186" t="s">
        <v>123</v>
      </c>
      <c r="I19" s="287" t="s">
        <v>124</v>
      </c>
      <c r="J19" s="186"/>
      <c r="K19" s="186" t="s">
        <v>32</v>
      </c>
      <c r="L19" s="7" t="s">
        <v>99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12.75" customHeight="1" x14ac:dyDescent="0.25">
      <c r="A20" s="285" t="s">
        <v>130</v>
      </c>
      <c r="B20" s="186" t="s">
        <v>131</v>
      </c>
      <c r="C20" s="292" t="s">
        <v>132</v>
      </c>
      <c r="D20" s="286" t="s">
        <v>120</v>
      </c>
      <c r="E20" s="293" t="s">
        <v>121</v>
      </c>
      <c r="F20" s="186" t="s">
        <v>133</v>
      </c>
      <c r="G20" s="186">
        <v>21</v>
      </c>
      <c r="H20" s="292" t="s">
        <v>134</v>
      </c>
      <c r="I20" s="287" t="s">
        <v>135</v>
      </c>
      <c r="J20" s="186"/>
      <c r="K20" s="186" t="s">
        <v>32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12.75" customHeight="1" x14ac:dyDescent="0.25">
      <c r="A21" s="285" t="s">
        <v>213</v>
      </c>
      <c r="B21" s="186" t="s">
        <v>214</v>
      </c>
      <c r="C21" s="186" t="s">
        <v>215</v>
      </c>
      <c r="D21" s="286" t="s">
        <v>120</v>
      </c>
      <c r="E21" s="285" t="s">
        <v>121</v>
      </c>
      <c r="F21" s="186" t="s">
        <v>216</v>
      </c>
      <c r="G21" s="186">
        <v>18</v>
      </c>
      <c r="H21" s="186" t="s">
        <v>217</v>
      </c>
      <c r="I21" s="287" t="str">
        <f>HYPERLINK("mailto:rem.vano@yahoo.fr","rem.vano@yahoo.fr")</f>
        <v>rem.vano@yahoo.fr</v>
      </c>
      <c r="J21" s="186" t="s">
        <v>32</v>
      </c>
      <c r="K21" s="186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2.75" customHeight="1" x14ac:dyDescent="0.25">
      <c r="A22" s="285" t="s">
        <v>67</v>
      </c>
      <c r="B22" s="285" t="s">
        <v>68</v>
      </c>
      <c r="C22" s="186" t="s">
        <v>69</v>
      </c>
      <c r="D22" s="286" t="s">
        <v>70</v>
      </c>
      <c r="E22" s="186" t="s">
        <v>71</v>
      </c>
      <c r="F22" s="285"/>
      <c r="G22" s="285"/>
      <c r="H22" s="186" t="s">
        <v>72</v>
      </c>
      <c r="I22" s="287" t="str">
        <f>HYPERLINK("mailto:annick.cahour@ac-aix-marseille.fr","annick.cahour@ac-aix-marseille.fr")</f>
        <v>annick.cahour@ac-aix-marseille.fr</v>
      </c>
      <c r="J22" s="285" t="s">
        <v>19</v>
      </c>
      <c r="K22" s="186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2.75" customHeight="1" x14ac:dyDescent="0.25">
      <c r="A23" s="186" t="s">
        <v>77</v>
      </c>
      <c r="B23" s="186" t="s">
        <v>78</v>
      </c>
      <c r="C23" s="294">
        <v>42930</v>
      </c>
      <c r="D23" s="286" t="s">
        <v>79</v>
      </c>
      <c r="E23" s="186" t="s">
        <v>80</v>
      </c>
      <c r="F23" s="186" t="s">
        <v>81</v>
      </c>
      <c r="G23" s="186" t="s">
        <v>82</v>
      </c>
      <c r="H23" s="186" t="s">
        <v>83</v>
      </c>
      <c r="I23" s="290" t="s">
        <v>302</v>
      </c>
      <c r="J23" s="186"/>
      <c r="K23" s="186" t="s">
        <v>32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12.75" customHeight="1" x14ac:dyDescent="0.25">
      <c r="A24" s="285" t="s">
        <v>102</v>
      </c>
      <c r="B24" s="186" t="s">
        <v>103</v>
      </c>
      <c r="C24" s="186" t="s">
        <v>104</v>
      </c>
      <c r="D24" s="286" t="s">
        <v>79</v>
      </c>
      <c r="E24" s="186" t="s">
        <v>105</v>
      </c>
      <c r="F24" s="186" t="s">
        <v>44</v>
      </c>
      <c r="G24" s="186">
        <v>19</v>
      </c>
      <c r="H24" s="186" t="s">
        <v>106</v>
      </c>
      <c r="I24" s="287" t="str">
        <f>HYPERLINK("mailto:pons.coulange@wanadoo.fr","pons.coulange@wanadoo.fr")</f>
        <v>pons.coulange@wanadoo.fr</v>
      </c>
      <c r="J24" s="186" t="s">
        <v>19</v>
      </c>
      <c r="K24" s="186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12.75" customHeight="1" x14ac:dyDescent="0.25">
      <c r="A25" s="186" t="s">
        <v>146</v>
      </c>
      <c r="B25" s="186" t="s">
        <v>147</v>
      </c>
      <c r="C25" s="294">
        <v>42930</v>
      </c>
      <c r="D25" s="286" t="s">
        <v>79</v>
      </c>
      <c r="E25" s="186" t="s">
        <v>80</v>
      </c>
      <c r="F25" s="186" t="s">
        <v>81</v>
      </c>
      <c r="G25" s="186" t="s">
        <v>82</v>
      </c>
      <c r="H25" s="186" t="s">
        <v>148</v>
      </c>
      <c r="I25" s="186" t="s">
        <v>149</v>
      </c>
      <c r="J25" s="186"/>
      <c r="K25" s="186" t="s">
        <v>32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12.75" customHeight="1" x14ac:dyDescent="0.25">
      <c r="A26" s="285" t="s">
        <v>162</v>
      </c>
      <c r="B26" s="285" t="s">
        <v>163</v>
      </c>
      <c r="C26" s="186" t="s">
        <v>164</v>
      </c>
      <c r="D26" s="286" t="s">
        <v>79</v>
      </c>
      <c r="E26" s="186" t="s">
        <v>80</v>
      </c>
      <c r="F26" s="285" t="s">
        <v>81</v>
      </c>
      <c r="G26" s="186" t="s">
        <v>165</v>
      </c>
      <c r="H26" s="186" t="s">
        <v>166</v>
      </c>
      <c r="I26" s="287" t="str">
        <f>HYPERLINK("mailto:danhsylvain@gmail.com","danhsylvain@gmail.com")</f>
        <v>danhsylvain@gmail.com</v>
      </c>
      <c r="J26" s="186" t="s">
        <v>32</v>
      </c>
      <c r="K26" s="18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12.75" customHeight="1" x14ac:dyDescent="0.25">
      <c r="A27" s="285" t="s">
        <v>187</v>
      </c>
      <c r="B27" s="285" t="s">
        <v>188</v>
      </c>
      <c r="C27" s="295">
        <v>42565</v>
      </c>
      <c r="D27" s="286" t="s">
        <v>79</v>
      </c>
      <c r="E27" s="186" t="s">
        <v>189</v>
      </c>
      <c r="F27" s="285" t="s">
        <v>81</v>
      </c>
      <c r="G27" s="186" t="s">
        <v>165</v>
      </c>
      <c r="H27" s="186">
        <v>682242698</v>
      </c>
      <c r="I27" s="287" t="str">
        <f>HYPERLINK("mailto:katy.cheli@orange.fr","katy.cheli@orange.fr")</f>
        <v>katy.cheli@orange.fr</v>
      </c>
      <c r="J27" s="186" t="s">
        <v>32</v>
      </c>
      <c r="K27" s="186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12.75" customHeight="1" x14ac:dyDescent="0.25">
      <c r="A28" s="288" t="s">
        <v>208</v>
      </c>
      <c r="B28" s="288" t="s">
        <v>209</v>
      </c>
      <c r="C28" s="288" t="s">
        <v>104</v>
      </c>
      <c r="D28" s="279" t="s">
        <v>79</v>
      </c>
      <c r="E28" s="288" t="s">
        <v>105</v>
      </c>
      <c r="F28" s="288" t="s">
        <v>115</v>
      </c>
      <c r="G28" s="288" t="s">
        <v>210</v>
      </c>
      <c r="H28" s="288" t="s">
        <v>211</v>
      </c>
      <c r="I28" s="288" t="s">
        <v>212</v>
      </c>
      <c r="J28" s="288" t="s">
        <v>19</v>
      </c>
      <c r="K28" s="28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12.75" customHeight="1" x14ac:dyDescent="0.25">
      <c r="A29" s="285" t="s">
        <v>218</v>
      </c>
      <c r="B29" s="285" t="s">
        <v>219</v>
      </c>
      <c r="C29" s="186" t="s">
        <v>220</v>
      </c>
      <c r="D29" s="286" t="s">
        <v>79</v>
      </c>
      <c r="E29" s="186" t="s">
        <v>221</v>
      </c>
      <c r="F29" s="285" t="s">
        <v>44</v>
      </c>
      <c r="G29" s="186">
        <v>23</v>
      </c>
      <c r="H29" s="186" t="s">
        <v>222</v>
      </c>
      <c r="I29" s="287" t="str">
        <f>HYPERLINK("mailto:rafaellevernet@orange.fr","rafaellevernet@orange.fr")</f>
        <v>rafaellevernet@orange.fr</v>
      </c>
      <c r="J29" s="186" t="s">
        <v>19</v>
      </c>
      <c r="K29" s="186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12.75" customHeight="1" x14ac:dyDescent="0.25">
      <c r="A30" s="296" t="s">
        <v>223</v>
      </c>
      <c r="B30" s="297" t="s">
        <v>199</v>
      </c>
      <c r="C30" s="297" t="s">
        <v>104</v>
      </c>
      <c r="D30" s="298" t="s">
        <v>79</v>
      </c>
      <c r="E30" s="297" t="s">
        <v>105</v>
      </c>
      <c r="F30" s="297" t="s">
        <v>75</v>
      </c>
      <c r="G30" s="297" t="s">
        <v>224</v>
      </c>
      <c r="H30" s="297" t="s">
        <v>225</v>
      </c>
      <c r="I30" s="299" t="str">
        <f>HYPERLINK("mailto:muvilleneuve@hotmail.com","muvilleneuve@hotmail.com")</f>
        <v>muvilleneuve@hotmail.com</v>
      </c>
      <c r="J30" s="296" t="s">
        <v>19</v>
      </c>
      <c r="K30" s="297"/>
    </row>
    <row r="31" spans="1:1024" ht="12.75" customHeight="1" x14ac:dyDescent="0.25">
      <c r="A31" s="186" t="s">
        <v>203</v>
      </c>
      <c r="B31" s="186" t="s">
        <v>204</v>
      </c>
      <c r="C31" s="186" t="s">
        <v>205</v>
      </c>
      <c r="D31" s="286" t="s">
        <v>206</v>
      </c>
      <c r="E31" s="186" t="s">
        <v>86</v>
      </c>
      <c r="F31" s="186" t="s">
        <v>207</v>
      </c>
      <c r="G31" s="285">
        <v>23</v>
      </c>
      <c r="H31" s="186">
        <v>675533802</v>
      </c>
      <c r="I31" s="287" t="str">
        <f>HYPERLINK("mailto:valerie.thomas13@hotmail.fr","valerie.thomas13@hotmail.fr")</f>
        <v>valerie.thomas13@hotmail.fr</v>
      </c>
      <c r="J31" s="186" t="s">
        <v>19</v>
      </c>
      <c r="K31" s="186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ht="12.75" customHeight="1" x14ac:dyDescent="0.25">
      <c r="A32" s="186" t="s">
        <v>33</v>
      </c>
      <c r="B32" s="186" t="s">
        <v>34</v>
      </c>
      <c r="C32" s="186" t="s">
        <v>35</v>
      </c>
      <c r="D32" s="286" t="s">
        <v>36</v>
      </c>
      <c r="E32" s="186"/>
      <c r="F32" s="186" t="s">
        <v>37</v>
      </c>
      <c r="G32" s="186" t="s">
        <v>38</v>
      </c>
      <c r="H32" s="186"/>
      <c r="I32" s="186" t="s">
        <v>39</v>
      </c>
      <c r="J32" s="186" t="s">
        <v>32</v>
      </c>
      <c r="K32" s="186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5" ht="12.75" customHeight="1" x14ac:dyDescent="0.25">
      <c r="A33" s="186" t="s">
        <v>40</v>
      </c>
      <c r="B33" s="186" t="s">
        <v>41</v>
      </c>
      <c r="C33" s="186" t="s">
        <v>35</v>
      </c>
      <c r="D33" s="286" t="s">
        <v>42</v>
      </c>
      <c r="E33" s="186" t="s">
        <v>43</v>
      </c>
      <c r="F33" s="186" t="s">
        <v>44</v>
      </c>
      <c r="G33" s="186">
        <v>26</v>
      </c>
      <c r="H33" s="186" t="s">
        <v>45</v>
      </c>
      <c r="I33" s="287" t="str">
        <f>HYPERLINK("mailto:carine.bigot@laposte.net","carine.bigot@laposte.net")</f>
        <v>carine.bigot@laposte.net</v>
      </c>
      <c r="J33" s="285" t="s">
        <v>19</v>
      </c>
      <c r="K33" s="186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5" ht="12.75" customHeight="1" x14ac:dyDescent="0.25">
      <c r="A34" s="186" t="s">
        <v>143</v>
      </c>
      <c r="B34" s="186" t="s">
        <v>144</v>
      </c>
      <c r="C34" s="186" t="s">
        <v>35</v>
      </c>
      <c r="D34" s="286" t="s">
        <v>36</v>
      </c>
      <c r="E34" s="186"/>
      <c r="F34" s="186" t="s">
        <v>115</v>
      </c>
      <c r="G34" s="186"/>
      <c r="H34" s="186"/>
      <c r="I34" s="186" t="s">
        <v>145</v>
      </c>
      <c r="J34" s="186" t="s">
        <v>32</v>
      </c>
      <c r="K34" s="186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5" ht="12.75" customHeight="1" x14ac:dyDescent="0.25">
      <c r="A35" s="186" t="s">
        <v>160</v>
      </c>
      <c r="B35" s="186" t="s">
        <v>78</v>
      </c>
      <c r="C35" s="186" t="s">
        <v>35</v>
      </c>
      <c r="D35" s="286" t="s">
        <v>36</v>
      </c>
      <c r="E35" s="186" t="s">
        <v>43</v>
      </c>
      <c r="F35" s="186" t="s">
        <v>64</v>
      </c>
      <c r="G35" s="186">
        <v>27</v>
      </c>
      <c r="H35" s="186">
        <v>620110646</v>
      </c>
      <c r="I35" s="186" t="s">
        <v>161</v>
      </c>
      <c r="J35" s="186"/>
      <c r="K35" s="186" t="s">
        <v>19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5" ht="12.75" customHeight="1" x14ac:dyDescent="0.25">
      <c r="A36" s="186" t="s">
        <v>184</v>
      </c>
      <c r="B36" s="186" t="s">
        <v>185</v>
      </c>
      <c r="C36" s="186" t="s">
        <v>35</v>
      </c>
      <c r="D36" s="286" t="s">
        <v>42</v>
      </c>
      <c r="E36" s="285"/>
      <c r="F36" s="186" t="s">
        <v>101</v>
      </c>
      <c r="G36" s="186">
        <v>24</v>
      </c>
      <c r="H36" s="186" t="s">
        <v>186</v>
      </c>
      <c r="I36" s="287" t="str">
        <f>HYPERLINK("mailto:regine.redondi@gmail.com","regine.redondi@gmail.com")</f>
        <v>regine.redondi@gmail.com</v>
      </c>
      <c r="J36" s="285" t="s">
        <v>19</v>
      </c>
      <c r="K36" s="18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5" ht="12.75" customHeight="1" x14ac:dyDescent="0.25">
      <c r="A37" s="186" t="s">
        <v>193</v>
      </c>
      <c r="B37" s="186" t="s">
        <v>194</v>
      </c>
      <c r="C37" s="186" t="s">
        <v>35</v>
      </c>
      <c r="D37" s="286" t="s">
        <v>42</v>
      </c>
      <c r="E37" s="186"/>
      <c r="F37" s="186" t="s">
        <v>20</v>
      </c>
      <c r="G37" s="186">
        <v>25</v>
      </c>
      <c r="H37" s="186"/>
      <c r="I37" s="186" t="s">
        <v>195</v>
      </c>
      <c r="J37" s="186" t="s">
        <v>19</v>
      </c>
      <c r="K37" s="186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5" ht="12.75" customHeight="1" x14ac:dyDescent="0.25">
      <c r="A38" s="280" t="s">
        <v>47</v>
      </c>
      <c r="B38" s="280" t="s">
        <v>48</v>
      </c>
      <c r="C38" s="280" t="s">
        <v>49</v>
      </c>
      <c r="D38" s="300" t="s">
        <v>50</v>
      </c>
      <c r="E38" s="301" t="s">
        <v>51</v>
      </c>
      <c r="F38" s="280" t="s">
        <v>52</v>
      </c>
      <c r="G38" s="283">
        <v>30</v>
      </c>
      <c r="H38" s="280">
        <v>770628569</v>
      </c>
      <c r="I38" s="280" t="s">
        <v>53</v>
      </c>
      <c r="J38" s="280" t="s">
        <v>19</v>
      </c>
      <c r="K38" s="283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5" ht="12.75" customHeight="1" x14ac:dyDescent="0.25">
      <c r="A39" s="186" t="s">
        <v>73</v>
      </c>
      <c r="B39" s="186" t="s">
        <v>74</v>
      </c>
      <c r="C39" s="186" t="s">
        <v>49</v>
      </c>
      <c r="D39" s="286" t="s">
        <v>50</v>
      </c>
      <c r="E39" s="186" t="s">
        <v>51</v>
      </c>
      <c r="F39" s="186" t="s">
        <v>75</v>
      </c>
      <c r="G39" s="285">
        <v>30</v>
      </c>
      <c r="H39" s="285">
        <v>610547946</v>
      </c>
      <c r="I39" s="285" t="s">
        <v>76</v>
      </c>
      <c r="J39" s="285" t="s">
        <v>19</v>
      </c>
      <c r="K39" s="285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5" ht="12.75" customHeight="1" x14ac:dyDescent="0.25">
      <c r="A40" s="186" t="s">
        <v>107</v>
      </c>
      <c r="B40" s="186" t="s">
        <v>108</v>
      </c>
      <c r="C40" s="186" t="s">
        <v>49</v>
      </c>
      <c r="D40" s="286" t="s">
        <v>50</v>
      </c>
      <c r="E40" s="186" t="s">
        <v>51</v>
      </c>
      <c r="F40" s="186" t="s">
        <v>109</v>
      </c>
      <c r="G40" s="285">
        <v>25</v>
      </c>
      <c r="H40" s="285"/>
      <c r="I40" s="285"/>
      <c r="J40" s="285"/>
      <c r="K40" s="285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5" ht="12.75" customHeight="1" x14ac:dyDescent="0.25">
      <c r="A41" s="186" t="s">
        <v>136</v>
      </c>
      <c r="B41" s="186" t="s">
        <v>137</v>
      </c>
      <c r="C41" s="186" t="s">
        <v>49</v>
      </c>
      <c r="D41" s="286" t="s">
        <v>50</v>
      </c>
      <c r="E41" s="186" t="s">
        <v>51</v>
      </c>
      <c r="F41" s="186" t="s">
        <v>138</v>
      </c>
      <c r="G41" s="285">
        <v>30</v>
      </c>
      <c r="H41" s="285"/>
      <c r="I41" s="285" t="s">
        <v>139</v>
      </c>
      <c r="J41" s="285" t="s">
        <v>32</v>
      </c>
      <c r="K41" s="285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</row>
    <row r="42" spans="1:1025" s="8" customFormat="1" ht="12.75" customHeight="1" x14ac:dyDescent="0.25">
      <c r="A42" s="285" t="s">
        <v>92</v>
      </c>
      <c r="B42" s="285" t="s">
        <v>93</v>
      </c>
      <c r="C42" s="285" t="s">
        <v>94</v>
      </c>
      <c r="D42" s="286" t="s">
        <v>95</v>
      </c>
      <c r="E42" s="186" t="s">
        <v>96</v>
      </c>
      <c r="F42" s="285" t="s">
        <v>97</v>
      </c>
      <c r="G42" s="186">
        <v>25</v>
      </c>
      <c r="H42" s="186"/>
      <c r="I42" s="186" t="s">
        <v>98</v>
      </c>
      <c r="J42" s="186"/>
      <c r="K42" s="186" t="s">
        <v>19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  <c r="AMK42" s="1"/>
    </row>
    <row r="43" spans="1:1025" ht="12.75" customHeight="1" x14ac:dyDescent="0.25">
      <c r="A43" s="186" t="s">
        <v>140</v>
      </c>
      <c r="B43" s="186" t="s">
        <v>63</v>
      </c>
      <c r="C43" s="186" t="s">
        <v>141</v>
      </c>
      <c r="D43" s="286" t="s">
        <v>95</v>
      </c>
      <c r="E43" s="285"/>
      <c r="F43" s="186" t="s">
        <v>97</v>
      </c>
      <c r="G43" s="186">
        <v>25</v>
      </c>
      <c r="H43" s="186" t="s">
        <v>142</v>
      </c>
      <c r="I43" s="287" t="str">
        <f>HYPERLINK("mailto:guillem.nathalie@gmail.com","guillem.nathalie@gmail.com")</f>
        <v>guillem.nathalie@gmail.com</v>
      </c>
      <c r="J43" s="285" t="s">
        <v>19</v>
      </c>
      <c r="K43" s="186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</row>
    <row r="44" spans="1:1025" ht="12.75" customHeight="1" x14ac:dyDescent="0.25">
      <c r="A44" s="292" t="s">
        <v>154</v>
      </c>
      <c r="B44" s="186" t="s">
        <v>155</v>
      </c>
      <c r="C44" s="186" t="s">
        <v>156</v>
      </c>
      <c r="D44" s="286" t="s">
        <v>157</v>
      </c>
      <c r="E44" s="186" t="s">
        <v>158</v>
      </c>
      <c r="F44" s="186" t="s">
        <v>97</v>
      </c>
      <c r="G44" s="186">
        <v>25</v>
      </c>
      <c r="H44" s="186">
        <v>662225865</v>
      </c>
      <c r="I44" s="186" t="s">
        <v>159</v>
      </c>
      <c r="J44" s="186"/>
      <c r="K44" s="186" t="s">
        <v>19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8"/>
      <c r="LE44" s="8"/>
      <c r="LF44" s="8"/>
      <c r="LG44" s="8"/>
      <c r="LH44" s="8"/>
      <c r="LI44" s="8"/>
      <c r="LJ44" s="8"/>
      <c r="LK44" s="8"/>
      <c r="LL44" s="8"/>
      <c r="LM44" s="8"/>
      <c r="LN44" s="8"/>
      <c r="LO44" s="8"/>
      <c r="LP44" s="8"/>
      <c r="LQ44" s="8"/>
      <c r="LR44" s="8"/>
      <c r="LS44" s="8"/>
      <c r="LT44" s="8"/>
      <c r="LU44" s="8"/>
      <c r="LV44" s="8"/>
      <c r="LW44" s="8"/>
      <c r="LX44" s="8"/>
      <c r="LY44" s="8"/>
      <c r="LZ44" s="8"/>
      <c r="MA44" s="8"/>
      <c r="MB44" s="8"/>
      <c r="MC44" s="8"/>
      <c r="MD44" s="8"/>
      <c r="ME44" s="8"/>
      <c r="MF44" s="8"/>
      <c r="MG44" s="8"/>
      <c r="MH44" s="8"/>
      <c r="MI44" s="8"/>
      <c r="MJ44" s="8"/>
      <c r="MK44" s="8"/>
      <c r="ML44" s="8"/>
      <c r="MM44" s="8"/>
      <c r="MN44" s="8"/>
      <c r="MO44" s="8"/>
      <c r="MP44" s="8"/>
      <c r="MQ44" s="8"/>
      <c r="MR44" s="8"/>
      <c r="MS44" s="8"/>
      <c r="MT44" s="8"/>
      <c r="MU44" s="8"/>
      <c r="MV44" s="8"/>
      <c r="MW44" s="8"/>
      <c r="MX44" s="8"/>
      <c r="MY44" s="8"/>
      <c r="MZ44" s="8"/>
      <c r="NA44" s="8"/>
      <c r="NB44" s="8"/>
      <c r="NC44" s="8"/>
      <c r="ND44" s="8"/>
      <c r="NE44" s="8"/>
      <c r="NF44" s="8"/>
      <c r="NG44" s="8"/>
      <c r="NH44" s="8"/>
      <c r="NI44" s="8"/>
      <c r="NJ44" s="8"/>
      <c r="NK44" s="8"/>
      <c r="NL44" s="8"/>
      <c r="NM44" s="8"/>
      <c r="NN44" s="8"/>
      <c r="NO44" s="8"/>
      <c r="NP44" s="8"/>
      <c r="NQ44" s="8"/>
      <c r="NR44" s="8"/>
      <c r="NS44" s="8"/>
      <c r="NT44" s="8"/>
      <c r="NU44" s="8"/>
      <c r="NV44" s="8"/>
      <c r="NW44" s="8"/>
      <c r="NX44" s="8"/>
      <c r="NY44" s="8"/>
      <c r="NZ44" s="8"/>
      <c r="OA44" s="8"/>
      <c r="OB44" s="8"/>
      <c r="OC44" s="8"/>
      <c r="OD44" s="8"/>
      <c r="OE44" s="8"/>
      <c r="OF44" s="8"/>
      <c r="OG44" s="8"/>
      <c r="OH44" s="8"/>
      <c r="OI44" s="8"/>
      <c r="OJ44" s="8"/>
      <c r="OK44" s="8"/>
      <c r="OL44" s="8"/>
      <c r="OM44" s="8"/>
      <c r="ON44" s="8"/>
      <c r="OO44" s="8"/>
      <c r="OP44" s="8"/>
      <c r="OQ44" s="8"/>
      <c r="OR44" s="8"/>
      <c r="OS44" s="8"/>
      <c r="OT44" s="8"/>
      <c r="OU44" s="8"/>
      <c r="OV44" s="8"/>
      <c r="OW44" s="8"/>
      <c r="OX44" s="8"/>
      <c r="OY44" s="8"/>
      <c r="OZ44" s="8"/>
      <c r="PA44" s="8"/>
      <c r="PB44" s="8"/>
      <c r="PC44" s="8"/>
      <c r="PD44" s="8"/>
      <c r="PE44" s="8"/>
      <c r="PF44" s="8"/>
      <c r="PG44" s="8"/>
      <c r="PH44" s="8"/>
      <c r="PI44" s="8"/>
      <c r="PJ44" s="8"/>
      <c r="PK44" s="8"/>
      <c r="PL44" s="8"/>
      <c r="PM44" s="8"/>
      <c r="PN44" s="8"/>
      <c r="PO44" s="8"/>
      <c r="PP44" s="8"/>
      <c r="PQ44" s="8"/>
      <c r="PR44" s="8"/>
      <c r="PS44" s="8"/>
      <c r="PT44" s="8"/>
      <c r="PU44" s="8"/>
      <c r="PV44" s="8"/>
      <c r="PW44" s="8"/>
      <c r="PX44" s="8"/>
      <c r="PY44" s="8"/>
      <c r="PZ44" s="8"/>
      <c r="QA44" s="8"/>
      <c r="QB44" s="8"/>
      <c r="QC44" s="8"/>
      <c r="QD44" s="8"/>
      <c r="QE44" s="8"/>
      <c r="QF44" s="8"/>
      <c r="QG44" s="8"/>
      <c r="QH44" s="8"/>
      <c r="QI44" s="8"/>
      <c r="QJ44" s="8"/>
      <c r="QK44" s="8"/>
      <c r="QL44" s="8"/>
      <c r="QM44" s="8"/>
      <c r="QN44" s="8"/>
      <c r="QO44" s="8"/>
      <c r="QP44" s="8"/>
      <c r="QQ44" s="8"/>
      <c r="QR44" s="8"/>
      <c r="QS44" s="8"/>
      <c r="QT44" s="8"/>
      <c r="QU44" s="8"/>
      <c r="QV44" s="8"/>
      <c r="QW44" s="8"/>
      <c r="QX44" s="8"/>
      <c r="QY44" s="8"/>
      <c r="QZ44" s="8"/>
      <c r="RA44" s="8"/>
      <c r="RB44" s="8"/>
      <c r="RC44" s="8"/>
      <c r="RD44" s="8"/>
      <c r="RE44" s="8"/>
      <c r="RF44" s="8"/>
      <c r="RG44" s="8"/>
      <c r="RH44" s="8"/>
      <c r="RI44" s="8"/>
      <c r="RJ44" s="8"/>
      <c r="RK44" s="8"/>
      <c r="RL44" s="8"/>
      <c r="RM44" s="8"/>
      <c r="RN44" s="8"/>
      <c r="RO44" s="8"/>
      <c r="RP44" s="8"/>
      <c r="RQ44" s="8"/>
      <c r="RR44" s="8"/>
      <c r="RS44" s="8"/>
      <c r="RT44" s="8"/>
      <c r="RU44" s="8"/>
      <c r="RV44" s="8"/>
      <c r="RW44" s="8"/>
      <c r="RX44" s="8"/>
      <c r="RY44" s="8"/>
      <c r="RZ44" s="8"/>
      <c r="SA44" s="8"/>
      <c r="SB44" s="8"/>
      <c r="SC44" s="8"/>
      <c r="SD44" s="8"/>
      <c r="SE44" s="8"/>
      <c r="SF44" s="8"/>
      <c r="SG44" s="8"/>
      <c r="SH44" s="8"/>
      <c r="SI44" s="8"/>
      <c r="SJ44" s="8"/>
      <c r="SK44" s="8"/>
      <c r="SL44" s="8"/>
      <c r="SM44" s="8"/>
      <c r="SN44" s="8"/>
      <c r="SO44" s="8"/>
      <c r="SP44" s="8"/>
      <c r="SQ44" s="8"/>
      <c r="SR44" s="8"/>
      <c r="SS44" s="8"/>
      <c r="ST44" s="8"/>
      <c r="SU44" s="8"/>
      <c r="SV44" s="8"/>
      <c r="SW44" s="8"/>
      <c r="SX44" s="8"/>
      <c r="SY44" s="8"/>
      <c r="SZ44" s="8"/>
      <c r="TA44" s="8"/>
      <c r="TB44" s="8"/>
      <c r="TC44" s="8"/>
      <c r="TD44" s="8"/>
      <c r="TE44" s="8"/>
      <c r="TF44" s="8"/>
      <c r="TG44" s="8"/>
      <c r="TH44" s="8"/>
      <c r="TI44" s="8"/>
      <c r="TJ44" s="8"/>
      <c r="TK44" s="8"/>
      <c r="TL44" s="8"/>
      <c r="TM44" s="8"/>
      <c r="TN44" s="8"/>
      <c r="TO44" s="8"/>
      <c r="TP44" s="8"/>
      <c r="TQ44" s="8"/>
      <c r="TR44" s="8"/>
      <c r="TS44" s="8"/>
      <c r="TT44" s="8"/>
      <c r="TU44" s="8"/>
      <c r="TV44" s="8"/>
      <c r="TW44" s="8"/>
      <c r="TX44" s="8"/>
      <c r="TY44" s="8"/>
      <c r="TZ44" s="8"/>
      <c r="UA44" s="8"/>
      <c r="UB44" s="8"/>
      <c r="UC44" s="8"/>
      <c r="UD44" s="8"/>
      <c r="UE44" s="8"/>
      <c r="UF44" s="8"/>
      <c r="UG44" s="8"/>
      <c r="UH44" s="8"/>
      <c r="UI44" s="8"/>
      <c r="UJ44" s="8"/>
      <c r="UK44" s="8"/>
      <c r="UL44" s="8"/>
      <c r="UM44" s="8"/>
      <c r="UN44" s="8"/>
      <c r="UO44" s="8"/>
      <c r="UP44" s="8"/>
      <c r="UQ44" s="8"/>
      <c r="UR44" s="8"/>
      <c r="US44" s="8"/>
      <c r="UT44" s="8"/>
      <c r="UU44" s="8"/>
      <c r="UV44" s="8"/>
      <c r="UW44" s="8"/>
      <c r="UX44" s="8"/>
      <c r="UY44" s="8"/>
      <c r="UZ44" s="8"/>
      <c r="VA44" s="8"/>
      <c r="VB44" s="8"/>
      <c r="VC44" s="8"/>
      <c r="VD44" s="8"/>
      <c r="VE44" s="8"/>
      <c r="VF44" s="8"/>
      <c r="VG44" s="8"/>
      <c r="VH44" s="8"/>
      <c r="VI44" s="8"/>
      <c r="VJ44" s="8"/>
      <c r="VK44" s="8"/>
      <c r="VL44" s="8"/>
      <c r="VM44" s="8"/>
      <c r="VN44" s="8"/>
      <c r="VO44" s="8"/>
      <c r="VP44" s="8"/>
      <c r="VQ44" s="8"/>
      <c r="VR44" s="8"/>
      <c r="VS44" s="8"/>
      <c r="VT44" s="8"/>
      <c r="VU44" s="8"/>
      <c r="VV44" s="8"/>
      <c r="VW44" s="8"/>
      <c r="VX44" s="8"/>
      <c r="VY44" s="8"/>
      <c r="VZ44" s="8"/>
      <c r="WA44" s="8"/>
      <c r="WB44" s="8"/>
      <c r="WC44" s="8"/>
      <c r="WD44" s="8"/>
      <c r="WE44" s="8"/>
      <c r="WF44" s="8"/>
      <c r="WG44" s="8"/>
      <c r="WH44" s="8"/>
      <c r="WI44" s="8"/>
      <c r="WJ44" s="8"/>
      <c r="WK44" s="8"/>
      <c r="WL44" s="8"/>
      <c r="WM44" s="8"/>
      <c r="WN44" s="8"/>
      <c r="WO44" s="8"/>
      <c r="WP44" s="8"/>
      <c r="WQ44" s="8"/>
      <c r="WR44" s="8"/>
      <c r="WS44" s="8"/>
      <c r="WT44" s="8"/>
      <c r="WU44" s="8"/>
      <c r="WV44" s="8"/>
      <c r="WW44" s="8"/>
      <c r="WX44" s="8"/>
      <c r="WY44" s="8"/>
      <c r="WZ44" s="8"/>
      <c r="XA44" s="8"/>
      <c r="XB44" s="8"/>
      <c r="XC44" s="8"/>
      <c r="XD44" s="8"/>
      <c r="XE44" s="8"/>
      <c r="XF44" s="8"/>
      <c r="XG44" s="8"/>
      <c r="XH44" s="8"/>
      <c r="XI44" s="8"/>
      <c r="XJ44" s="8"/>
      <c r="XK44" s="8"/>
      <c r="XL44" s="8"/>
      <c r="XM44" s="8"/>
      <c r="XN44" s="8"/>
      <c r="XO44" s="8"/>
      <c r="XP44" s="8"/>
      <c r="XQ44" s="8"/>
      <c r="XR44" s="8"/>
      <c r="XS44" s="8"/>
      <c r="XT44" s="8"/>
      <c r="XU44" s="8"/>
      <c r="XV44" s="8"/>
      <c r="XW44" s="8"/>
      <c r="XX44" s="8"/>
      <c r="XY44" s="8"/>
      <c r="XZ44" s="8"/>
      <c r="YA44" s="8"/>
      <c r="YB44" s="8"/>
      <c r="YC44" s="8"/>
      <c r="YD44" s="8"/>
      <c r="YE44" s="8"/>
      <c r="YF44" s="8"/>
      <c r="YG44" s="8"/>
      <c r="YH44" s="8"/>
      <c r="YI44" s="8"/>
      <c r="YJ44" s="8"/>
      <c r="YK44" s="8"/>
      <c r="YL44" s="8"/>
      <c r="YM44" s="8"/>
      <c r="YN44" s="8"/>
      <c r="YO44" s="8"/>
      <c r="YP44" s="8"/>
      <c r="YQ44" s="8"/>
      <c r="YR44" s="8"/>
      <c r="YS44" s="8"/>
      <c r="YT44" s="8"/>
      <c r="YU44" s="8"/>
      <c r="YV44" s="8"/>
      <c r="YW44" s="8"/>
      <c r="YX44" s="8"/>
      <c r="YY44" s="8"/>
      <c r="YZ44" s="8"/>
      <c r="ZA44" s="8"/>
      <c r="ZB44" s="8"/>
      <c r="ZC44" s="8"/>
      <c r="ZD44" s="8"/>
      <c r="ZE44" s="8"/>
      <c r="ZF44" s="8"/>
      <c r="ZG44" s="8"/>
      <c r="ZH44" s="8"/>
      <c r="ZI44" s="8"/>
      <c r="ZJ44" s="8"/>
      <c r="ZK44" s="8"/>
      <c r="ZL44" s="8"/>
      <c r="ZM44" s="8"/>
      <c r="ZN44" s="8"/>
      <c r="ZO44" s="8"/>
      <c r="ZP44" s="8"/>
      <c r="ZQ44" s="8"/>
      <c r="ZR44" s="8"/>
      <c r="ZS44" s="8"/>
      <c r="ZT44" s="8"/>
      <c r="ZU44" s="8"/>
      <c r="ZV44" s="8"/>
      <c r="ZW44" s="8"/>
      <c r="ZX44" s="8"/>
      <c r="ZY44" s="8"/>
      <c r="ZZ44" s="8"/>
      <c r="AAA44" s="8"/>
      <c r="AAB44" s="8"/>
      <c r="AAC44" s="8"/>
      <c r="AAD44" s="8"/>
      <c r="AAE44" s="8"/>
      <c r="AAF44" s="8"/>
      <c r="AAG44" s="8"/>
      <c r="AAH44" s="8"/>
      <c r="AAI44" s="8"/>
      <c r="AAJ44" s="8"/>
      <c r="AAK44" s="8"/>
      <c r="AAL44" s="8"/>
      <c r="AAM44" s="8"/>
      <c r="AAN44" s="8"/>
      <c r="AAO44" s="8"/>
      <c r="AAP44" s="8"/>
      <c r="AAQ44" s="8"/>
      <c r="AAR44" s="8"/>
      <c r="AAS44" s="8"/>
      <c r="AAT44" s="8"/>
      <c r="AAU44" s="8"/>
      <c r="AAV44" s="8"/>
      <c r="AAW44" s="8"/>
      <c r="AAX44" s="8"/>
      <c r="AAY44" s="8"/>
      <c r="AAZ44" s="8"/>
      <c r="ABA44" s="8"/>
      <c r="ABB44" s="8"/>
      <c r="ABC44" s="8"/>
      <c r="ABD44" s="8"/>
      <c r="ABE44" s="8"/>
      <c r="ABF44" s="8"/>
      <c r="ABG44" s="8"/>
      <c r="ABH44" s="8"/>
      <c r="ABI44" s="8"/>
      <c r="ABJ44" s="8"/>
      <c r="ABK44" s="8"/>
      <c r="ABL44" s="8"/>
      <c r="ABM44" s="8"/>
      <c r="ABN44" s="8"/>
      <c r="ABO44" s="8"/>
      <c r="ABP44" s="8"/>
      <c r="ABQ44" s="8"/>
      <c r="ABR44" s="8"/>
      <c r="ABS44" s="8"/>
      <c r="ABT44" s="8"/>
      <c r="ABU44" s="8"/>
      <c r="ABV44" s="8"/>
      <c r="ABW44" s="8"/>
      <c r="ABX44" s="8"/>
      <c r="ABY44" s="8"/>
      <c r="ABZ44" s="8"/>
      <c r="ACA44" s="8"/>
      <c r="ACB44" s="8"/>
      <c r="ACC44" s="8"/>
      <c r="ACD44" s="8"/>
      <c r="ACE44" s="8"/>
      <c r="ACF44" s="8"/>
      <c r="ACG44" s="8"/>
      <c r="ACH44" s="8"/>
      <c r="ACI44" s="8"/>
      <c r="ACJ44" s="8"/>
      <c r="ACK44" s="8"/>
      <c r="ACL44" s="8"/>
      <c r="ACM44" s="8"/>
      <c r="ACN44" s="8"/>
      <c r="ACO44" s="8"/>
      <c r="ACP44" s="8"/>
      <c r="ACQ44" s="8"/>
      <c r="ACR44" s="8"/>
      <c r="ACS44" s="8"/>
      <c r="ACT44" s="8"/>
      <c r="ACU44" s="8"/>
      <c r="ACV44" s="8"/>
      <c r="ACW44" s="8"/>
      <c r="ACX44" s="8"/>
      <c r="ACY44" s="8"/>
      <c r="ACZ44" s="8"/>
      <c r="ADA44" s="8"/>
      <c r="ADB44" s="8"/>
      <c r="ADC44" s="8"/>
      <c r="ADD44" s="8"/>
      <c r="ADE44" s="8"/>
      <c r="ADF44" s="8"/>
      <c r="ADG44" s="8"/>
      <c r="ADH44" s="8"/>
      <c r="ADI44" s="8"/>
      <c r="ADJ44" s="8"/>
      <c r="ADK44" s="8"/>
      <c r="ADL44" s="8"/>
      <c r="ADM44" s="8"/>
      <c r="ADN44" s="8"/>
      <c r="ADO44" s="8"/>
      <c r="ADP44" s="8"/>
      <c r="ADQ44" s="8"/>
      <c r="ADR44" s="8"/>
      <c r="ADS44" s="8"/>
      <c r="ADT44" s="8"/>
      <c r="ADU44" s="8"/>
      <c r="ADV44" s="8"/>
      <c r="ADW44" s="8"/>
      <c r="ADX44" s="8"/>
      <c r="ADY44" s="8"/>
      <c r="ADZ44" s="8"/>
      <c r="AEA44" s="8"/>
      <c r="AEB44" s="8"/>
      <c r="AEC44" s="8"/>
      <c r="AED44" s="8"/>
      <c r="AEE44" s="8"/>
      <c r="AEF44" s="8"/>
      <c r="AEG44" s="8"/>
      <c r="AEH44" s="8"/>
      <c r="AEI44" s="8"/>
      <c r="AEJ44" s="8"/>
      <c r="AEK44" s="8"/>
      <c r="AEL44" s="8"/>
      <c r="AEM44" s="8"/>
      <c r="AEN44" s="8"/>
      <c r="AEO44" s="8"/>
      <c r="AEP44" s="8"/>
      <c r="AEQ44" s="8"/>
      <c r="AER44" s="8"/>
      <c r="AES44" s="8"/>
      <c r="AET44" s="8"/>
      <c r="AEU44" s="8"/>
      <c r="AEV44" s="8"/>
      <c r="AEW44" s="8"/>
      <c r="AEX44" s="8"/>
      <c r="AEY44" s="8"/>
      <c r="AEZ44" s="8"/>
      <c r="AFA44" s="8"/>
      <c r="AFB44" s="8"/>
      <c r="AFC44" s="8"/>
      <c r="AFD44" s="8"/>
      <c r="AFE44" s="8"/>
      <c r="AFF44" s="8"/>
      <c r="AFG44" s="8"/>
      <c r="AFH44" s="8"/>
      <c r="AFI44" s="8"/>
      <c r="AFJ44" s="8"/>
      <c r="AFK44" s="8"/>
      <c r="AFL44" s="8"/>
      <c r="AFM44" s="8"/>
      <c r="AFN44" s="8"/>
      <c r="AFO44" s="8"/>
      <c r="AFP44" s="8"/>
      <c r="AFQ44" s="8"/>
      <c r="AFR44" s="8"/>
      <c r="AFS44" s="8"/>
      <c r="AFT44" s="8"/>
      <c r="AFU44" s="8"/>
      <c r="AFV44" s="8"/>
      <c r="AFW44" s="8"/>
      <c r="AFX44" s="8"/>
      <c r="AFY44" s="8"/>
      <c r="AFZ44" s="8"/>
      <c r="AGA44" s="8"/>
      <c r="AGB44" s="8"/>
      <c r="AGC44" s="8"/>
      <c r="AGD44" s="8"/>
      <c r="AGE44" s="8"/>
      <c r="AGF44" s="8"/>
      <c r="AGG44" s="8"/>
      <c r="AGH44" s="8"/>
      <c r="AGI44" s="8"/>
      <c r="AGJ44" s="8"/>
      <c r="AGK44" s="8"/>
      <c r="AGL44" s="8"/>
      <c r="AGM44" s="8"/>
      <c r="AGN44" s="8"/>
      <c r="AGO44" s="8"/>
      <c r="AGP44" s="8"/>
      <c r="AGQ44" s="8"/>
      <c r="AGR44" s="8"/>
      <c r="AGS44" s="8"/>
      <c r="AGT44" s="8"/>
      <c r="AGU44" s="8"/>
      <c r="AGV44" s="8"/>
      <c r="AGW44" s="8"/>
      <c r="AGX44" s="8"/>
      <c r="AGY44" s="8"/>
      <c r="AGZ44" s="8"/>
      <c r="AHA44" s="8"/>
      <c r="AHB44" s="8"/>
      <c r="AHC44" s="8"/>
      <c r="AHD44" s="8"/>
      <c r="AHE44" s="8"/>
      <c r="AHF44" s="8"/>
      <c r="AHG44" s="8"/>
      <c r="AHH44" s="8"/>
      <c r="AHI44" s="8"/>
      <c r="AHJ44" s="8"/>
      <c r="AHK44" s="8"/>
      <c r="AHL44" s="8"/>
      <c r="AHM44" s="8"/>
      <c r="AHN44" s="8"/>
      <c r="AHO44" s="8"/>
      <c r="AHP44" s="8"/>
      <c r="AHQ44" s="8"/>
      <c r="AHR44" s="8"/>
      <c r="AHS44" s="8"/>
      <c r="AHT44" s="8"/>
      <c r="AHU44" s="8"/>
      <c r="AHV44" s="8"/>
      <c r="AHW44" s="8"/>
      <c r="AHX44" s="8"/>
      <c r="AHY44" s="8"/>
      <c r="AHZ44" s="8"/>
      <c r="AIA44" s="8"/>
      <c r="AIB44" s="8"/>
      <c r="AIC44" s="8"/>
      <c r="AID44" s="8"/>
      <c r="AIE44" s="8"/>
      <c r="AIF44" s="8"/>
      <c r="AIG44" s="8"/>
      <c r="AIH44" s="8"/>
      <c r="AII44" s="8"/>
      <c r="AIJ44" s="8"/>
      <c r="AIK44" s="8"/>
      <c r="AIL44" s="8"/>
      <c r="AIM44" s="8"/>
      <c r="AIN44" s="8"/>
      <c r="AIO44" s="8"/>
      <c r="AIP44" s="8"/>
      <c r="AIQ44" s="8"/>
      <c r="AIR44" s="8"/>
      <c r="AIS44" s="8"/>
      <c r="AIT44" s="8"/>
      <c r="AIU44" s="8"/>
      <c r="AIV44" s="8"/>
      <c r="AIW44" s="8"/>
      <c r="AIX44" s="8"/>
      <c r="AIY44" s="8"/>
      <c r="AIZ44" s="8"/>
      <c r="AJA44" s="8"/>
      <c r="AJB44" s="8"/>
      <c r="AJC44" s="8"/>
      <c r="AJD44" s="8"/>
      <c r="AJE44" s="8"/>
      <c r="AJF44" s="8"/>
      <c r="AJG44" s="8"/>
      <c r="AJH44" s="8"/>
      <c r="AJI44" s="8"/>
      <c r="AJJ44" s="8"/>
      <c r="AJK44" s="8"/>
      <c r="AJL44" s="8"/>
      <c r="AJM44" s="8"/>
      <c r="AJN44" s="8"/>
      <c r="AJO44" s="8"/>
      <c r="AJP44" s="8"/>
      <c r="AJQ44" s="8"/>
      <c r="AJR44" s="8"/>
      <c r="AJS44" s="8"/>
      <c r="AJT44" s="8"/>
      <c r="AJU44" s="8"/>
      <c r="AJV44" s="8"/>
      <c r="AJW44" s="8"/>
      <c r="AJX44" s="8"/>
      <c r="AJY44" s="8"/>
      <c r="AJZ44" s="8"/>
      <c r="AKA44" s="8"/>
      <c r="AKB44" s="8"/>
      <c r="AKC44" s="8"/>
      <c r="AKD44" s="8"/>
      <c r="AKE44" s="8"/>
      <c r="AKF44" s="8"/>
      <c r="AKG44" s="8"/>
      <c r="AKH44" s="8"/>
      <c r="AKI44" s="8"/>
      <c r="AKJ44" s="8"/>
      <c r="AKK44" s="8"/>
      <c r="AKL44" s="8"/>
      <c r="AKM44" s="8"/>
      <c r="AKN44" s="8"/>
      <c r="AKO44" s="8"/>
      <c r="AKP44" s="8"/>
      <c r="AKQ44" s="8"/>
      <c r="AKR44" s="8"/>
      <c r="AKS44" s="8"/>
      <c r="AKT44" s="8"/>
      <c r="AKU44" s="8"/>
      <c r="AKV44" s="8"/>
      <c r="AKW44" s="8"/>
      <c r="AKX44" s="8"/>
      <c r="AKY44" s="8"/>
      <c r="AKZ44" s="8"/>
      <c r="ALA44" s="8"/>
      <c r="ALB44" s="8"/>
      <c r="ALC44" s="8"/>
      <c r="ALD44" s="8"/>
      <c r="ALE44" s="8"/>
      <c r="ALF44" s="8"/>
      <c r="ALG44" s="8"/>
      <c r="ALH44" s="8"/>
      <c r="ALI44" s="8"/>
      <c r="ALJ44" s="8"/>
      <c r="ALK44" s="8"/>
      <c r="ALL44" s="8"/>
      <c r="ALM44" s="8"/>
      <c r="ALN44" s="8"/>
      <c r="ALO44" s="8"/>
      <c r="ALP44" s="8"/>
      <c r="ALQ44" s="8"/>
      <c r="ALR44" s="8"/>
      <c r="ALS44" s="8"/>
      <c r="ALT44" s="8"/>
      <c r="ALU44" s="8"/>
      <c r="ALV44" s="8"/>
      <c r="ALW44" s="8"/>
      <c r="ALX44" s="8"/>
      <c r="ALY44" s="8"/>
      <c r="ALZ44" s="8"/>
      <c r="AMA44" s="8"/>
      <c r="AMB44" s="8"/>
      <c r="AMC44" s="8"/>
      <c r="AMD44" s="8"/>
      <c r="AME44" s="8"/>
      <c r="AMF44" s="8"/>
      <c r="AMG44" s="8"/>
      <c r="AMH44" s="8"/>
      <c r="AMI44" s="8"/>
      <c r="AMJ44" s="8"/>
      <c r="AMK44" s="8"/>
    </row>
    <row r="45" spans="1:1025" ht="12.75" customHeight="1" x14ac:dyDescent="0.25">
      <c r="A45" s="292" t="s">
        <v>167</v>
      </c>
      <c r="B45" s="292" t="s">
        <v>110</v>
      </c>
      <c r="C45" s="292" t="s">
        <v>168</v>
      </c>
      <c r="D45" s="302" t="s">
        <v>169</v>
      </c>
      <c r="E45" s="303" t="s">
        <v>96</v>
      </c>
      <c r="F45" s="292" t="s">
        <v>97</v>
      </c>
      <c r="G45" s="292">
        <v>25</v>
      </c>
      <c r="H45" s="292" t="s">
        <v>170</v>
      </c>
      <c r="I45" s="292" t="s">
        <v>171</v>
      </c>
      <c r="J45" s="292"/>
      <c r="K45" s="292" t="s">
        <v>19</v>
      </c>
    </row>
    <row r="46" spans="1:1025" ht="12.75" customHeight="1" x14ac:dyDescent="0.25">
      <c r="A46" s="292" t="s">
        <v>172</v>
      </c>
      <c r="B46" s="292" t="s">
        <v>173</v>
      </c>
      <c r="C46" s="292" t="s">
        <v>174</v>
      </c>
      <c r="D46" s="302"/>
      <c r="E46" s="292"/>
      <c r="F46" s="292" t="s">
        <v>175</v>
      </c>
      <c r="G46" s="292">
        <v>24</v>
      </c>
      <c r="H46" s="292">
        <v>668108305</v>
      </c>
      <c r="I46" s="292" t="s">
        <v>176</v>
      </c>
      <c r="J46" s="292"/>
      <c r="K46" s="292" t="s">
        <v>19</v>
      </c>
    </row>
    <row r="47" spans="1:1025" ht="12.75" customHeight="1" x14ac:dyDescent="0.25">
      <c r="A47" s="11"/>
      <c r="B47" s="11"/>
      <c r="C47" s="11"/>
      <c r="D47" s="277"/>
      <c r="E47" s="11"/>
      <c r="F47" s="11"/>
      <c r="G47" s="11"/>
      <c r="H47" s="11"/>
      <c r="I47" s="11"/>
      <c r="J47" s="11"/>
      <c r="K47" s="11"/>
    </row>
    <row r="48" spans="1:1025" ht="20.25" customHeight="1" x14ac:dyDescent="0.35">
      <c r="A48" s="11"/>
      <c r="B48" s="11"/>
      <c r="C48" s="11"/>
      <c r="D48" s="277"/>
      <c r="E48" s="11"/>
      <c r="F48" s="11"/>
      <c r="G48" s="11">
        <f>SUM(G3:G47)</f>
        <v>835</v>
      </c>
      <c r="H48" s="12" t="s">
        <v>226</v>
      </c>
      <c r="I48" s="12">
        <f>SUM(J48,K48)</f>
        <v>43</v>
      </c>
      <c r="J48" s="12">
        <f>COUNTA(J3:J47)</f>
        <v>28</v>
      </c>
      <c r="K48" s="12">
        <f>COUNTA(K3:K47)</f>
        <v>15</v>
      </c>
    </row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</sheetData>
  <sortState ref="A2:K72">
    <sortCondition ref="D2:D72"/>
  </sortState>
  <hyperlinks>
    <hyperlink ref="I9" r:id="rId1"/>
    <hyperlink ref="I10" r:id="rId2"/>
    <hyperlink ref="I14" r:id="rId3"/>
    <hyperlink ref="I23" r:id="rId4"/>
    <hyperlink ref="I18" r:id="rId5"/>
  </hyperlinks>
  <pageMargins left="0.7" right="0.7" top="0.75" bottom="0.75" header="0.51180555555555496" footer="0.51180555555555496"/>
  <pageSetup paperSize="9" firstPageNumber="0" orientation="portrait" horizontalDpi="300" verticalDpi="3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opLeftCell="A34" zoomScale="110" zoomScaleNormal="110" workbookViewId="0">
      <selection activeCell="E7" sqref="E7"/>
    </sheetView>
  </sheetViews>
  <sheetFormatPr baseColWidth="10" defaultColWidth="9.1796875" defaultRowHeight="12.5" x14ac:dyDescent="0.25"/>
  <cols>
    <col min="1" max="1" width="25.453125" style="13"/>
    <col min="2" max="2" width="18.1796875" style="13"/>
    <col min="3" max="3" width="11.26953125" style="13"/>
    <col min="4" max="4" width="12.26953125" style="13"/>
    <col min="5" max="5" width="11.1796875" style="13"/>
    <col min="6" max="6" width="10" style="14"/>
    <col min="7" max="7" width="9.54296875" style="15"/>
    <col min="8" max="8" width="7.54296875"/>
    <col min="9" max="9" width="3.54296875"/>
    <col min="10" max="10" width="3.453125"/>
    <col min="11" max="11" width="3.54296875"/>
    <col min="12" max="12" width="3.26953125"/>
    <col min="13" max="13" width="3.453125"/>
    <col min="14" max="14" width="5"/>
    <col min="15" max="15" width="8.453125" style="13"/>
    <col min="16" max="16" width="10.1796875" style="13"/>
    <col min="17" max="17" width="39.453125"/>
    <col min="18" max="18" width="21.54296875"/>
    <col min="19" max="19" width="26.7265625"/>
    <col min="20" max="1025" width="10.26953125"/>
  </cols>
  <sheetData>
    <row r="1" spans="1:18" ht="76.5" customHeight="1" x14ac:dyDescent="0.4">
      <c r="A1" s="16"/>
      <c r="B1" s="14"/>
      <c r="C1" s="14"/>
      <c r="D1" s="14"/>
      <c r="E1" s="14"/>
      <c r="F1"/>
      <c r="G1" s="611"/>
      <c r="H1" s="611"/>
      <c r="I1" s="395"/>
      <c r="J1" s="612" t="s">
        <v>228</v>
      </c>
      <c r="K1" s="612"/>
      <c r="L1" s="18"/>
      <c r="M1" s="613" t="s">
        <v>228</v>
      </c>
      <c r="N1" s="613"/>
      <c r="O1" s="14"/>
      <c r="P1" s="14"/>
    </row>
    <row r="2" spans="1:18" x14ac:dyDescent="0.25">
      <c r="A2"/>
      <c r="B2"/>
      <c r="C2"/>
      <c r="D2"/>
      <c r="E2"/>
      <c r="F2"/>
      <c r="G2" s="337"/>
      <c r="H2" s="259"/>
      <c r="I2" s="396"/>
      <c r="J2" s="496"/>
      <c r="K2" s="422"/>
      <c r="L2" s="259"/>
      <c r="M2" s="456"/>
      <c r="N2" s="259"/>
      <c r="O2"/>
      <c r="P2"/>
    </row>
    <row r="3" spans="1:18" s="34" customFormat="1" ht="124.5" customHeight="1" thickBot="1" x14ac:dyDescent="0.35">
      <c r="A3" s="25" t="s">
        <v>2</v>
      </c>
      <c r="B3" s="25" t="s">
        <v>229</v>
      </c>
      <c r="C3" s="25" t="s">
        <v>230</v>
      </c>
      <c r="D3" s="25" t="s">
        <v>231</v>
      </c>
      <c r="E3" s="26" t="s">
        <v>232</v>
      </c>
      <c r="F3" s="25" t="s">
        <v>233</v>
      </c>
      <c r="G3" s="344" t="s">
        <v>234</v>
      </c>
      <c r="H3" s="377" t="s">
        <v>235</v>
      </c>
      <c r="I3" s="397" t="s">
        <v>236</v>
      </c>
      <c r="J3" s="497" t="s">
        <v>237</v>
      </c>
      <c r="K3" s="423" t="s">
        <v>238</v>
      </c>
      <c r="L3" s="338" t="s">
        <v>239</v>
      </c>
      <c r="M3" s="457" t="s">
        <v>240</v>
      </c>
      <c r="N3" s="338" t="s">
        <v>241</v>
      </c>
      <c r="O3" s="32" t="s">
        <v>242</v>
      </c>
      <c r="P3" s="32" t="s">
        <v>243</v>
      </c>
      <c r="Q3" s="33"/>
    </row>
    <row r="4" spans="1:18" s="48" customFormat="1" ht="40" customHeight="1" thickBot="1" x14ac:dyDescent="0.35">
      <c r="A4" s="35" t="s">
        <v>341</v>
      </c>
      <c r="B4" s="36" t="s">
        <v>340</v>
      </c>
      <c r="C4" s="36" t="s">
        <v>201</v>
      </c>
      <c r="D4" s="36"/>
      <c r="E4" s="37"/>
      <c r="F4" s="541">
        <v>23</v>
      </c>
      <c r="G4" s="345" t="s">
        <v>19</v>
      </c>
      <c r="H4" s="482"/>
      <c r="I4" s="400"/>
      <c r="J4" s="499" t="s">
        <v>32</v>
      </c>
      <c r="K4" s="427"/>
      <c r="L4" s="271"/>
      <c r="M4" s="521" t="s">
        <v>19</v>
      </c>
      <c r="N4" s="271"/>
      <c r="O4" s="36"/>
      <c r="P4" s="46"/>
      <c r="Q4" s="47" t="s">
        <v>342</v>
      </c>
      <c r="R4" s="47"/>
    </row>
    <row r="5" spans="1:18" ht="40" customHeight="1" thickBot="1" x14ac:dyDescent="0.35">
      <c r="A5" s="35" t="s">
        <v>341</v>
      </c>
      <c r="B5" s="36" t="s">
        <v>343</v>
      </c>
      <c r="C5" s="36" t="s">
        <v>20</v>
      </c>
      <c r="D5" s="36"/>
      <c r="E5" s="37"/>
      <c r="F5" s="541">
        <v>28</v>
      </c>
      <c r="G5" s="345"/>
      <c r="H5" s="482"/>
      <c r="I5" s="400"/>
      <c r="J5" s="499" t="s">
        <v>32</v>
      </c>
      <c r="K5" s="427"/>
      <c r="L5" s="271"/>
      <c r="M5" s="521" t="s">
        <v>19</v>
      </c>
      <c r="N5" s="271"/>
      <c r="O5" s="36"/>
      <c r="P5" s="46"/>
      <c r="Q5" s="47"/>
      <c r="R5" s="47"/>
    </row>
    <row r="6" spans="1:18" ht="40" customHeight="1" thickBot="1" x14ac:dyDescent="0.35">
      <c r="A6" s="35" t="s">
        <v>341</v>
      </c>
      <c r="B6" s="36" t="s">
        <v>344</v>
      </c>
      <c r="C6" s="36" t="s">
        <v>97</v>
      </c>
      <c r="D6" s="36"/>
      <c r="E6" s="37"/>
      <c r="F6" s="541">
        <v>25</v>
      </c>
      <c r="G6" s="345" t="s">
        <v>19</v>
      </c>
      <c r="H6" s="482"/>
      <c r="I6" s="400"/>
      <c r="J6" s="499" t="s">
        <v>19</v>
      </c>
      <c r="K6" s="427"/>
      <c r="L6" s="271"/>
      <c r="M6" s="465" t="s">
        <v>19</v>
      </c>
      <c r="N6" s="271"/>
      <c r="O6" s="36"/>
      <c r="P6" s="46"/>
      <c r="Q6" s="47" t="s">
        <v>345</v>
      </c>
      <c r="R6" s="47"/>
    </row>
    <row r="7" spans="1:18" ht="40" customHeight="1" thickBot="1" x14ac:dyDescent="0.35">
      <c r="A7" s="35" t="s">
        <v>341</v>
      </c>
      <c r="B7" s="36" t="s">
        <v>390</v>
      </c>
      <c r="C7" s="36" t="s">
        <v>64</v>
      </c>
      <c r="D7" s="36"/>
      <c r="E7" s="37"/>
      <c r="F7" s="541">
        <v>24</v>
      </c>
      <c r="G7" s="345" t="s">
        <v>32</v>
      </c>
      <c r="H7" s="482"/>
      <c r="I7" s="400"/>
      <c r="J7" s="499"/>
      <c r="K7" s="427"/>
      <c r="L7" s="271"/>
      <c r="M7" s="465" t="s">
        <v>32</v>
      </c>
      <c r="N7" s="271"/>
      <c r="O7" s="36"/>
      <c r="P7" s="46"/>
      <c r="Q7" s="47" t="s">
        <v>391</v>
      </c>
      <c r="R7" s="47"/>
    </row>
    <row r="8" spans="1:18" s="48" customFormat="1" ht="40" customHeight="1" thickBot="1" x14ac:dyDescent="0.35">
      <c r="A8" s="35" t="s">
        <v>341</v>
      </c>
      <c r="B8" s="36" t="s">
        <v>342</v>
      </c>
      <c r="C8" s="36" t="s">
        <v>44</v>
      </c>
      <c r="D8" s="36"/>
      <c r="E8" s="37"/>
      <c r="F8" s="541">
        <v>26</v>
      </c>
      <c r="G8" s="345" t="s">
        <v>19</v>
      </c>
      <c r="H8" s="482"/>
      <c r="I8" s="400"/>
      <c r="J8" s="499" t="s">
        <v>19</v>
      </c>
      <c r="K8" s="427"/>
      <c r="L8" s="271"/>
      <c r="M8" s="521" t="s">
        <v>19</v>
      </c>
      <c r="N8" s="271"/>
      <c r="O8" s="36"/>
      <c r="P8" s="46"/>
      <c r="Q8" s="47"/>
      <c r="R8" s="47"/>
    </row>
    <row r="9" spans="1:18" ht="40" customHeight="1" thickBot="1" x14ac:dyDescent="0.35">
      <c r="A9" s="50" t="s">
        <v>13</v>
      </c>
      <c r="B9" s="36" t="s">
        <v>346</v>
      </c>
      <c r="C9" s="36" t="s">
        <v>20</v>
      </c>
      <c r="D9" s="36"/>
      <c r="E9" s="37"/>
      <c r="F9" s="541">
        <v>26</v>
      </c>
      <c r="G9" s="345" t="s">
        <v>19</v>
      </c>
      <c r="H9" s="482"/>
      <c r="I9" s="400"/>
      <c r="J9" s="499"/>
      <c r="K9" s="427" t="s">
        <v>19</v>
      </c>
      <c r="L9" s="271"/>
      <c r="M9" s="521" t="s">
        <v>19</v>
      </c>
      <c r="N9" s="271"/>
      <c r="O9" s="36"/>
      <c r="P9" s="46"/>
      <c r="Q9" s="47"/>
      <c r="R9" s="47"/>
    </row>
    <row r="10" spans="1:18" ht="40" customHeight="1" thickBot="1" x14ac:dyDescent="0.35">
      <c r="A10" s="50" t="s">
        <v>13</v>
      </c>
      <c r="B10" s="36" t="s">
        <v>347</v>
      </c>
      <c r="C10" s="36" t="s">
        <v>20</v>
      </c>
      <c r="D10" s="36"/>
      <c r="E10" s="37"/>
      <c r="F10" s="26">
        <v>26</v>
      </c>
      <c r="G10" s="446"/>
      <c r="H10" s="483"/>
      <c r="I10" s="401"/>
      <c r="J10" s="503" t="s">
        <v>19</v>
      </c>
      <c r="K10" s="514"/>
      <c r="L10" s="271"/>
      <c r="M10" s="522" t="s">
        <v>19</v>
      </c>
      <c r="N10" s="271"/>
      <c r="O10" s="38"/>
      <c r="P10" s="46"/>
      <c r="Q10" s="47"/>
      <c r="R10" s="47"/>
    </row>
    <row r="11" spans="1:18" ht="40" customHeight="1" thickBot="1" x14ac:dyDescent="0.35">
      <c r="A11" s="35" t="s">
        <v>348</v>
      </c>
      <c r="B11" s="36" t="s">
        <v>349</v>
      </c>
      <c r="C11" s="36" t="s">
        <v>350</v>
      </c>
      <c r="D11" s="36"/>
      <c r="E11" s="37"/>
      <c r="F11" s="26">
        <v>27</v>
      </c>
      <c r="G11" s="345"/>
      <c r="H11" s="484"/>
      <c r="I11" s="399"/>
      <c r="J11" s="499"/>
      <c r="K11" s="427" t="s">
        <v>19</v>
      </c>
      <c r="L11" s="308"/>
      <c r="M11" s="459" t="s">
        <v>19</v>
      </c>
      <c r="N11" s="271"/>
      <c r="O11" s="38"/>
      <c r="P11" s="46"/>
      <c r="Q11" s="47"/>
      <c r="R11" s="47"/>
    </row>
    <row r="12" spans="1:18" ht="40" customHeight="1" thickBot="1" x14ac:dyDescent="0.35">
      <c r="A12" s="35" t="s">
        <v>348</v>
      </c>
      <c r="B12" s="36" t="s">
        <v>351</v>
      </c>
      <c r="C12" s="36" t="s">
        <v>352</v>
      </c>
      <c r="D12" s="36"/>
      <c r="E12" s="37"/>
      <c r="F12" s="26">
        <v>27</v>
      </c>
      <c r="G12" s="345"/>
      <c r="H12" s="484"/>
      <c r="I12" s="398"/>
      <c r="J12" s="499"/>
      <c r="K12" s="515" t="s">
        <v>19</v>
      </c>
      <c r="L12" s="271"/>
      <c r="M12" s="523" t="s">
        <v>19</v>
      </c>
      <c r="N12" s="271"/>
      <c r="O12" s="38"/>
      <c r="P12" s="46"/>
      <c r="Q12" s="47"/>
      <c r="R12" s="47"/>
    </row>
    <row r="13" spans="1:18" ht="40" customHeight="1" thickBot="1" x14ac:dyDescent="0.35">
      <c r="A13" s="35" t="s">
        <v>348</v>
      </c>
      <c r="B13" s="36" t="s">
        <v>353</v>
      </c>
      <c r="C13" s="36" t="s">
        <v>111</v>
      </c>
      <c r="D13" s="36"/>
      <c r="E13" s="37"/>
      <c r="F13" s="26">
        <v>27</v>
      </c>
      <c r="G13" s="345"/>
      <c r="H13" s="484"/>
      <c r="I13" s="399"/>
      <c r="J13" s="499"/>
      <c r="K13" s="427" t="s">
        <v>19</v>
      </c>
      <c r="L13" s="308"/>
      <c r="M13" s="459" t="s">
        <v>19</v>
      </c>
      <c r="N13" s="271"/>
      <c r="O13" s="38"/>
      <c r="P13" s="46"/>
      <c r="Q13" s="47"/>
      <c r="R13" s="47"/>
    </row>
    <row r="14" spans="1:18" ht="40" customHeight="1" thickBot="1" x14ac:dyDescent="0.35">
      <c r="A14" s="35" t="s">
        <v>348</v>
      </c>
      <c r="B14" s="36" t="s">
        <v>354</v>
      </c>
      <c r="C14" s="36" t="s">
        <v>249</v>
      </c>
      <c r="D14" s="36"/>
      <c r="E14" s="37"/>
      <c r="F14" s="541">
        <v>27</v>
      </c>
      <c r="G14" s="445"/>
      <c r="H14" s="482"/>
      <c r="I14" s="399"/>
      <c r="J14" s="498"/>
      <c r="K14" s="427" t="s">
        <v>19</v>
      </c>
      <c r="L14" s="271"/>
      <c r="M14" s="465" t="s">
        <v>19</v>
      </c>
      <c r="N14" s="271"/>
      <c r="O14" s="66"/>
      <c r="P14" s="67"/>
      <c r="Q14" s="47"/>
      <c r="R14" s="47"/>
    </row>
    <row r="15" spans="1:18" ht="40" customHeight="1" thickBot="1" x14ac:dyDescent="0.35">
      <c r="A15" s="35" t="s">
        <v>348</v>
      </c>
      <c r="B15" s="36" t="s">
        <v>355</v>
      </c>
      <c r="C15" s="36" t="s">
        <v>133</v>
      </c>
      <c r="D15" s="36"/>
      <c r="E15" s="37"/>
      <c r="F15" s="541">
        <v>27</v>
      </c>
      <c r="G15" s="345"/>
      <c r="H15" s="482"/>
      <c r="I15" s="400"/>
      <c r="J15" s="499"/>
      <c r="K15" s="427" t="s">
        <v>19</v>
      </c>
      <c r="L15" s="271"/>
      <c r="M15" s="521" t="s">
        <v>19</v>
      </c>
      <c r="N15" s="271"/>
      <c r="O15" s="36"/>
      <c r="P15" s="46"/>
      <c r="Q15" s="47"/>
      <c r="R15" s="47"/>
    </row>
    <row r="16" spans="1:18" ht="40" customHeight="1" thickBot="1" x14ac:dyDescent="0.35">
      <c r="A16" s="35" t="s">
        <v>356</v>
      </c>
      <c r="B16" s="36" t="s">
        <v>357</v>
      </c>
      <c r="C16" s="36" t="s">
        <v>97</v>
      </c>
      <c r="D16" s="36"/>
      <c r="E16" s="37"/>
      <c r="F16" s="541">
        <v>25</v>
      </c>
      <c r="G16" s="345"/>
      <c r="H16" s="482" t="s">
        <v>19</v>
      </c>
      <c r="I16" s="400"/>
      <c r="J16" s="499" t="s">
        <v>19</v>
      </c>
      <c r="K16" s="427" t="s">
        <v>19</v>
      </c>
      <c r="L16" s="271"/>
      <c r="M16" s="521"/>
      <c r="N16" s="271"/>
      <c r="O16" s="36"/>
      <c r="P16" s="46"/>
      <c r="Q16" s="47" t="s">
        <v>361</v>
      </c>
      <c r="R16" s="47"/>
    </row>
    <row r="17" spans="1:18" s="48" customFormat="1" ht="40" customHeight="1" thickBot="1" x14ac:dyDescent="0.35">
      <c r="A17" s="35" t="s">
        <v>356</v>
      </c>
      <c r="B17" s="36" t="s">
        <v>358</v>
      </c>
      <c r="C17" s="36" t="s">
        <v>75</v>
      </c>
      <c r="D17" s="36"/>
      <c r="E17" s="37"/>
      <c r="F17" s="541">
        <v>20</v>
      </c>
      <c r="G17" s="345"/>
      <c r="H17" s="482" t="s">
        <v>19</v>
      </c>
      <c r="I17" s="400"/>
      <c r="J17" s="499" t="s">
        <v>19</v>
      </c>
      <c r="K17" s="427" t="s">
        <v>19</v>
      </c>
      <c r="L17" s="271"/>
      <c r="M17" s="521"/>
      <c r="N17" s="271"/>
      <c r="O17" s="36"/>
      <c r="P17" s="46"/>
      <c r="Q17" s="47"/>
      <c r="R17" s="47"/>
    </row>
    <row r="18" spans="1:18" ht="40" customHeight="1" thickBot="1" x14ac:dyDescent="0.35">
      <c r="A18" s="35" t="s">
        <v>356</v>
      </c>
      <c r="B18" s="36" t="s">
        <v>359</v>
      </c>
      <c r="C18" s="36" t="s">
        <v>97</v>
      </c>
      <c r="D18" s="36"/>
      <c r="E18" s="37"/>
      <c r="F18" s="541">
        <v>25</v>
      </c>
      <c r="G18" s="345"/>
      <c r="H18" s="482" t="s">
        <v>19</v>
      </c>
      <c r="I18" s="400"/>
      <c r="J18" s="499" t="s">
        <v>19</v>
      </c>
      <c r="K18" s="427" t="s">
        <v>19</v>
      </c>
      <c r="L18" s="271"/>
      <c r="M18" s="521"/>
      <c r="N18" s="271"/>
      <c r="O18" s="36"/>
      <c r="P18" s="46"/>
      <c r="Q18" s="47"/>
      <c r="R18" s="47"/>
    </row>
    <row r="19" spans="1:18" ht="40" customHeight="1" thickBot="1" x14ac:dyDescent="0.35">
      <c r="A19" s="35" t="s">
        <v>356</v>
      </c>
      <c r="B19" s="36" t="s">
        <v>360</v>
      </c>
      <c r="C19" s="36" t="s">
        <v>97</v>
      </c>
      <c r="D19" s="36"/>
      <c r="E19" s="37"/>
      <c r="F19" s="26">
        <v>20</v>
      </c>
      <c r="G19" s="345"/>
      <c r="H19" s="484" t="s">
        <v>19</v>
      </c>
      <c r="I19" s="399"/>
      <c r="J19" s="499" t="s">
        <v>19</v>
      </c>
      <c r="K19" s="427" t="s">
        <v>19</v>
      </c>
      <c r="L19" s="309"/>
      <c r="M19" s="459"/>
      <c r="N19" s="271"/>
      <c r="O19" s="38"/>
      <c r="P19" s="46"/>
      <c r="Q19" s="47"/>
      <c r="R19" s="47"/>
    </row>
    <row r="20" spans="1:18" ht="40" customHeight="1" thickBot="1" x14ac:dyDescent="0.4">
      <c r="A20" s="35" t="s">
        <v>362</v>
      </c>
      <c r="B20" s="69" t="s">
        <v>363</v>
      </c>
      <c r="C20" s="36" t="s">
        <v>44</v>
      </c>
      <c r="D20" s="36"/>
      <c r="E20" s="37"/>
      <c r="F20" s="26">
        <v>25</v>
      </c>
      <c r="G20" s="345" t="s">
        <v>19</v>
      </c>
      <c r="H20" s="484"/>
      <c r="I20" s="400"/>
      <c r="J20" s="499"/>
      <c r="K20" s="427" t="s">
        <v>19</v>
      </c>
      <c r="L20" s="308"/>
      <c r="M20" s="459"/>
      <c r="N20" s="271"/>
      <c r="O20" s="38"/>
      <c r="P20" s="46"/>
      <c r="Q20" s="70" t="s">
        <v>372</v>
      </c>
      <c r="R20" s="47"/>
    </row>
    <row r="21" spans="1:18" ht="40" customHeight="1" thickBot="1" x14ac:dyDescent="0.35">
      <c r="A21" s="35" t="s">
        <v>362</v>
      </c>
      <c r="B21" s="36" t="s">
        <v>364</v>
      </c>
      <c r="C21" s="36" t="s">
        <v>97</v>
      </c>
      <c r="D21" s="36"/>
      <c r="E21" s="37"/>
      <c r="F21" s="26">
        <v>24</v>
      </c>
      <c r="G21" s="345"/>
      <c r="H21" s="484"/>
      <c r="I21" s="400"/>
      <c r="J21" s="499" t="s">
        <v>19</v>
      </c>
      <c r="K21" s="427" t="s">
        <v>19</v>
      </c>
      <c r="L21" s="308"/>
      <c r="M21" s="459"/>
      <c r="N21" s="271"/>
      <c r="O21" s="38"/>
      <c r="P21" s="46"/>
      <c r="Q21" s="47" t="s">
        <v>365</v>
      </c>
      <c r="R21" s="47"/>
    </row>
    <row r="22" spans="1:18" ht="40" customHeight="1" thickBot="1" x14ac:dyDescent="0.35">
      <c r="A22" s="35" t="s">
        <v>362</v>
      </c>
      <c r="B22" s="36" t="s">
        <v>366</v>
      </c>
      <c r="C22" s="36" t="s">
        <v>20</v>
      </c>
      <c r="D22" s="36"/>
      <c r="E22" s="37"/>
      <c r="F22" s="26">
        <v>21</v>
      </c>
      <c r="G22" s="345" t="s">
        <v>19</v>
      </c>
      <c r="H22" s="484"/>
      <c r="I22" s="398"/>
      <c r="J22" s="500" t="s">
        <v>19</v>
      </c>
      <c r="K22" s="427" t="s">
        <v>19</v>
      </c>
      <c r="L22" s="271"/>
      <c r="M22" s="459"/>
      <c r="N22" s="308"/>
      <c r="O22" s="36"/>
      <c r="P22" s="73"/>
      <c r="Q22" s="74" t="s">
        <v>367</v>
      </c>
      <c r="R22" s="74"/>
    </row>
    <row r="23" spans="1:18" ht="40" customHeight="1" thickBot="1" x14ac:dyDescent="0.35">
      <c r="A23" s="35" t="s">
        <v>362</v>
      </c>
      <c r="B23" s="36" t="s">
        <v>368</v>
      </c>
      <c r="C23" s="36" t="s">
        <v>59</v>
      </c>
      <c r="D23" s="36"/>
      <c r="E23" s="37"/>
      <c r="F23" s="26">
        <v>12</v>
      </c>
      <c r="G23" s="345" t="s">
        <v>19</v>
      </c>
      <c r="H23" s="485"/>
      <c r="I23" s="399"/>
      <c r="J23" s="499" t="s">
        <v>19</v>
      </c>
      <c r="K23" s="427"/>
      <c r="L23" s="309"/>
      <c r="M23" s="459"/>
      <c r="N23" s="271"/>
      <c r="O23" s="38"/>
      <c r="P23" s="46"/>
      <c r="Q23" s="47" t="s">
        <v>369</v>
      </c>
      <c r="R23" s="47"/>
    </row>
    <row r="24" spans="1:18" ht="40" customHeight="1" thickBot="1" x14ac:dyDescent="0.35">
      <c r="A24" s="35" t="s">
        <v>362</v>
      </c>
      <c r="B24" s="36" t="s">
        <v>370</v>
      </c>
      <c r="C24" s="36" t="s">
        <v>16</v>
      </c>
      <c r="D24" s="36"/>
      <c r="E24" s="37"/>
      <c r="F24" s="541">
        <v>19</v>
      </c>
      <c r="G24" s="345"/>
      <c r="H24" s="485" t="s">
        <v>19</v>
      </c>
      <c r="I24" s="399"/>
      <c r="J24" s="499"/>
      <c r="K24" s="427" t="s">
        <v>19</v>
      </c>
      <c r="L24" s="271"/>
      <c r="M24" s="465" t="s">
        <v>19</v>
      </c>
      <c r="N24" s="271"/>
      <c r="O24" s="36"/>
      <c r="P24" s="46"/>
      <c r="Q24" s="47"/>
      <c r="R24" s="47"/>
    </row>
    <row r="25" spans="1:18" ht="40" customHeight="1" thickBot="1" x14ac:dyDescent="0.35">
      <c r="A25" s="35" t="s">
        <v>362</v>
      </c>
      <c r="B25" s="36" t="s">
        <v>371</v>
      </c>
      <c r="C25" s="36" t="s">
        <v>101</v>
      </c>
      <c r="D25" s="36"/>
      <c r="E25" s="37"/>
      <c r="F25" s="541">
        <v>23</v>
      </c>
      <c r="G25" s="345"/>
      <c r="H25" s="482" t="s">
        <v>19</v>
      </c>
      <c r="I25" s="399"/>
      <c r="J25" s="499"/>
      <c r="K25" s="427" t="s">
        <v>19</v>
      </c>
      <c r="L25" s="271"/>
      <c r="M25" s="465" t="s">
        <v>19</v>
      </c>
      <c r="N25" s="271"/>
      <c r="O25" s="36"/>
      <c r="P25" s="46"/>
      <c r="Q25" s="47"/>
      <c r="R25" s="47"/>
    </row>
    <row r="26" spans="1:18" ht="40" customHeight="1" thickBot="1" x14ac:dyDescent="0.35">
      <c r="A26" s="35" t="s">
        <v>373</v>
      </c>
      <c r="B26" s="36" t="s">
        <v>374</v>
      </c>
      <c r="C26" s="36" t="s">
        <v>81</v>
      </c>
      <c r="D26" s="36"/>
      <c r="E26" s="36"/>
      <c r="F26" s="26">
        <v>27</v>
      </c>
      <c r="G26" s="447"/>
      <c r="H26" s="484"/>
      <c r="I26" s="400"/>
      <c r="J26" s="499"/>
      <c r="K26" s="425"/>
      <c r="L26" s="271"/>
      <c r="M26" s="459" t="s">
        <v>19</v>
      </c>
      <c r="N26" s="271"/>
      <c r="O26" s="38"/>
      <c r="P26" s="46"/>
      <c r="Q26" s="47"/>
      <c r="R26" s="47"/>
    </row>
    <row r="27" spans="1:18" ht="40" customHeight="1" thickBot="1" x14ac:dyDescent="0.35">
      <c r="A27" s="35" t="s">
        <v>373</v>
      </c>
      <c r="B27" s="36" t="s">
        <v>375</v>
      </c>
      <c r="C27" s="36" t="s">
        <v>81</v>
      </c>
      <c r="D27" s="36"/>
      <c r="E27" s="37"/>
      <c r="F27" s="26">
        <v>27</v>
      </c>
      <c r="G27" s="345"/>
      <c r="H27" s="484"/>
      <c r="I27" s="398"/>
      <c r="J27" s="501"/>
      <c r="K27" s="427"/>
      <c r="L27" s="271"/>
      <c r="M27" s="459" t="s">
        <v>19</v>
      </c>
      <c r="N27" s="271"/>
      <c r="O27" s="36"/>
      <c r="P27" s="73"/>
      <c r="Q27" s="70"/>
      <c r="R27" s="74"/>
    </row>
    <row r="28" spans="1:18" ht="40" customHeight="1" thickBot="1" x14ac:dyDescent="0.35">
      <c r="A28" s="35" t="s">
        <v>373</v>
      </c>
      <c r="B28" s="36" t="s">
        <v>376</v>
      </c>
      <c r="C28" s="36" t="s">
        <v>81</v>
      </c>
      <c r="D28" s="36"/>
      <c r="E28" s="36"/>
      <c r="F28" s="26">
        <v>27</v>
      </c>
      <c r="G28" s="345"/>
      <c r="H28" s="482"/>
      <c r="I28" s="400"/>
      <c r="J28" s="499"/>
      <c r="K28" s="424"/>
      <c r="L28" s="271"/>
      <c r="M28" s="459" t="s">
        <v>19</v>
      </c>
      <c r="N28" s="308"/>
      <c r="O28" s="38"/>
      <c r="P28" s="46"/>
      <c r="Q28" s="70"/>
      <c r="R28" s="47"/>
    </row>
    <row r="29" spans="1:18" ht="40" customHeight="1" thickBot="1" x14ac:dyDescent="0.35">
      <c r="A29" s="35" t="s">
        <v>373</v>
      </c>
      <c r="B29" s="36" t="s">
        <v>251</v>
      </c>
      <c r="C29" s="36" t="s">
        <v>81</v>
      </c>
      <c r="D29" s="36"/>
      <c r="E29" s="37"/>
      <c r="F29" s="26">
        <v>27</v>
      </c>
      <c r="G29" s="345"/>
      <c r="H29" s="484"/>
      <c r="I29" s="400"/>
      <c r="J29" s="499"/>
      <c r="K29" s="427"/>
      <c r="L29" s="308"/>
      <c r="M29" s="459" t="s">
        <v>19</v>
      </c>
      <c r="N29" s="271"/>
      <c r="O29" s="38"/>
      <c r="P29" s="46"/>
      <c r="Q29" s="47"/>
      <c r="R29" s="47"/>
    </row>
    <row r="30" spans="1:18" ht="40" customHeight="1" thickBot="1" x14ac:dyDescent="0.35">
      <c r="A30" s="35" t="s">
        <v>377</v>
      </c>
      <c r="B30" s="36" t="s">
        <v>378</v>
      </c>
      <c r="C30" s="36" t="s">
        <v>20</v>
      </c>
      <c r="D30" s="36"/>
      <c r="E30" s="36"/>
      <c r="F30" s="26">
        <v>24</v>
      </c>
      <c r="G30" s="345"/>
      <c r="H30" s="484"/>
      <c r="I30" s="400"/>
      <c r="J30" s="499"/>
      <c r="K30" s="424"/>
      <c r="L30" s="271"/>
      <c r="M30" s="521" t="s">
        <v>19</v>
      </c>
      <c r="N30" s="271"/>
      <c r="O30" s="38"/>
      <c r="P30" s="46"/>
      <c r="Q30" s="47"/>
      <c r="R30" s="47"/>
    </row>
    <row r="31" spans="1:18" ht="40" customHeight="1" thickBot="1" x14ac:dyDescent="0.35">
      <c r="A31" s="35" t="s">
        <v>377</v>
      </c>
      <c r="B31" s="36" t="s">
        <v>394</v>
      </c>
      <c r="C31" s="36" t="s">
        <v>101</v>
      </c>
      <c r="D31" s="36"/>
      <c r="E31" s="36"/>
      <c r="F31" s="26">
        <v>24</v>
      </c>
      <c r="G31" s="345"/>
      <c r="H31" s="484"/>
      <c r="I31" s="400"/>
      <c r="J31" s="499"/>
      <c r="K31" s="424"/>
      <c r="L31" s="271"/>
      <c r="M31" s="521" t="s">
        <v>19</v>
      </c>
      <c r="N31" s="271"/>
      <c r="O31" s="38"/>
      <c r="P31" s="46"/>
      <c r="Q31" s="47"/>
      <c r="R31" s="47"/>
    </row>
    <row r="32" spans="1:18" ht="40" customHeight="1" thickBot="1" x14ac:dyDescent="0.35">
      <c r="A32" s="35" t="s">
        <v>377</v>
      </c>
      <c r="B32" s="36" t="s">
        <v>379</v>
      </c>
      <c r="C32" s="36" t="s">
        <v>44</v>
      </c>
      <c r="D32" s="36"/>
      <c r="E32" s="36"/>
      <c r="F32" s="541">
        <v>30</v>
      </c>
      <c r="G32" s="345" t="s">
        <v>19</v>
      </c>
      <c r="H32" s="484"/>
      <c r="I32" s="398"/>
      <c r="J32" s="499"/>
      <c r="K32" s="427"/>
      <c r="L32" s="271"/>
      <c r="M32" s="459" t="s">
        <v>19</v>
      </c>
      <c r="N32" s="271"/>
      <c r="O32" s="79"/>
      <c r="P32" s="46"/>
      <c r="Q32" s="47"/>
      <c r="R32" s="47"/>
    </row>
    <row r="33" spans="1:18" ht="40" customHeight="1" thickBot="1" x14ac:dyDescent="0.35">
      <c r="A33" s="50" t="s">
        <v>380</v>
      </c>
      <c r="B33" s="36" t="s">
        <v>381</v>
      </c>
      <c r="C33" s="36" t="s">
        <v>20</v>
      </c>
      <c r="D33" s="36"/>
      <c r="E33" s="37"/>
      <c r="F33" s="541">
        <v>27</v>
      </c>
      <c r="G33" s="345"/>
      <c r="H33" s="486" t="s">
        <v>19</v>
      </c>
      <c r="I33" s="400"/>
      <c r="J33" s="499" t="s">
        <v>19</v>
      </c>
      <c r="K33" s="427"/>
      <c r="L33" s="308"/>
      <c r="M33" s="521"/>
      <c r="N33" s="271"/>
      <c r="O33" s="36"/>
      <c r="P33" s="46"/>
      <c r="Q33" s="47"/>
      <c r="R33" s="47"/>
    </row>
    <row r="34" spans="1:18" ht="40" customHeight="1" thickBot="1" x14ac:dyDescent="0.35">
      <c r="A34" s="50" t="s">
        <v>380</v>
      </c>
      <c r="B34" s="36" t="s">
        <v>382</v>
      </c>
      <c r="C34" s="36" t="s">
        <v>44</v>
      </c>
      <c r="D34" s="36"/>
      <c r="E34" s="36"/>
      <c r="F34" s="26">
        <v>26</v>
      </c>
      <c r="G34" s="449"/>
      <c r="H34" s="487" t="s">
        <v>19</v>
      </c>
      <c r="I34" s="493"/>
      <c r="J34" s="504" t="s">
        <v>19</v>
      </c>
      <c r="K34" s="516"/>
      <c r="L34" s="338"/>
      <c r="M34" s="467"/>
      <c r="N34" s="338"/>
      <c r="O34" s="32"/>
      <c r="P34" s="85"/>
      <c r="Q34" s="74"/>
      <c r="R34" s="74"/>
    </row>
    <row r="35" spans="1:18" ht="40" customHeight="1" thickBot="1" x14ac:dyDescent="0.35">
      <c r="A35" s="50" t="s">
        <v>380</v>
      </c>
      <c r="B35" s="36" t="s">
        <v>383</v>
      </c>
      <c r="C35" s="36" t="s">
        <v>97</v>
      </c>
      <c r="D35" s="36"/>
      <c r="E35" s="37"/>
      <c r="F35" s="25">
        <v>25</v>
      </c>
      <c r="G35" s="448"/>
      <c r="H35" s="482" t="s">
        <v>19</v>
      </c>
      <c r="I35" s="400"/>
      <c r="J35" s="501" t="s">
        <v>19</v>
      </c>
      <c r="K35" s="427"/>
      <c r="L35" s="308"/>
      <c r="M35" s="524" t="s">
        <v>19</v>
      </c>
      <c r="N35" s="271"/>
      <c r="O35" s="38"/>
      <c r="P35" s="46"/>
      <c r="Q35" s="74"/>
      <c r="R35" s="47"/>
    </row>
    <row r="36" spans="1:18" ht="40" customHeight="1" thickBot="1" x14ac:dyDescent="0.35">
      <c r="A36" s="50" t="s">
        <v>380</v>
      </c>
      <c r="B36" s="36" t="s">
        <v>384</v>
      </c>
      <c r="C36" s="36" t="s">
        <v>75</v>
      </c>
      <c r="D36" s="36"/>
      <c r="E36" s="36"/>
      <c r="F36" s="26">
        <v>24</v>
      </c>
      <c r="G36" s="345"/>
      <c r="H36" s="484" t="s">
        <v>19</v>
      </c>
      <c r="I36" s="399"/>
      <c r="J36" s="499" t="s">
        <v>19</v>
      </c>
      <c r="K36" s="427"/>
      <c r="L36" s="271"/>
      <c r="M36" s="521" t="s">
        <v>19</v>
      </c>
      <c r="N36" s="271"/>
      <c r="O36" s="36"/>
      <c r="P36" s="73"/>
      <c r="Q36" s="74"/>
      <c r="R36" s="47"/>
    </row>
    <row r="37" spans="1:18" ht="40" customHeight="1" thickBot="1" x14ac:dyDescent="0.35">
      <c r="A37" s="50" t="s">
        <v>380</v>
      </c>
      <c r="B37" s="36" t="s">
        <v>385</v>
      </c>
      <c r="C37" s="36" t="s">
        <v>64</v>
      </c>
      <c r="D37" s="36"/>
      <c r="E37" s="36"/>
      <c r="F37" s="26">
        <v>28</v>
      </c>
      <c r="G37" s="447"/>
      <c r="H37" s="484" t="s">
        <v>19</v>
      </c>
      <c r="I37" s="398"/>
      <c r="J37" s="499" t="s">
        <v>19</v>
      </c>
      <c r="K37" s="425"/>
      <c r="L37" s="271"/>
      <c r="M37" s="459" t="s">
        <v>19</v>
      </c>
      <c r="N37" s="271"/>
      <c r="O37" s="38"/>
      <c r="P37" s="46"/>
      <c r="Q37" s="47"/>
      <c r="R37" s="47"/>
    </row>
    <row r="38" spans="1:18" ht="40" customHeight="1" thickBot="1" x14ac:dyDescent="0.3">
      <c r="A38" s="87" t="s">
        <v>386</v>
      </c>
      <c r="B38" s="88" t="s">
        <v>387</v>
      </c>
      <c r="C38" s="88" t="s">
        <v>75</v>
      </c>
      <c r="D38" s="88"/>
      <c r="E38" s="88"/>
      <c r="F38" s="554">
        <v>23</v>
      </c>
      <c r="G38" s="450" t="s">
        <v>19</v>
      </c>
      <c r="H38" s="488"/>
      <c r="I38" s="406"/>
      <c r="J38" s="505"/>
      <c r="K38" s="517"/>
      <c r="L38" s="270"/>
      <c r="M38" s="470"/>
      <c r="N38" s="270"/>
      <c r="O38" s="88"/>
      <c r="P38" s="94"/>
      <c r="Q38" s="95"/>
      <c r="R38" s="47"/>
    </row>
    <row r="39" spans="1:18" ht="40" customHeight="1" thickBot="1" x14ac:dyDescent="0.3">
      <c r="A39" s="87" t="s">
        <v>386</v>
      </c>
      <c r="B39" s="88" t="s">
        <v>388</v>
      </c>
      <c r="C39" s="88"/>
      <c r="D39" s="88"/>
      <c r="E39" s="88"/>
      <c r="F39" s="554">
        <v>23</v>
      </c>
      <c r="G39" s="450" t="s">
        <v>19</v>
      </c>
      <c r="H39" s="488"/>
      <c r="I39" s="406"/>
      <c r="J39" s="505"/>
      <c r="K39" s="517"/>
      <c r="L39" s="270"/>
      <c r="M39" s="470"/>
      <c r="N39" s="270"/>
      <c r="O39" s="88"/>
      <c r="P39" s="94"/>
      <c r="Q39" s="95"/>
      <c r="R39" s="47"/>
    </row>
    <row r="40" spans="1:18" ht="40" customHeight="1" thickTop="1" thickBot="1" x14ac:dyDescent="0.35">
      <c r="A40" s="87" t="s">
        <v>386</v>
      </c>
      <c r="B40" s="97" t="s">
        <v>389</v>
      </c>
      <c r="C40" s="97" t="s">
        <v>352</v>
      </c>
      <c r="D40" s="98"/>
      <c r="E40" s="99"/>
      <c r="F40" s="575">
        <v>29</v>
      </c>
      <c r="G40" s="480"/>
      <c r="H40" s="489"/>
      <c r="I40" s="494"/>
      <c r="J40" s="513"/>
      <c r="K40" s="518"/>
      <c r="L40" s="333"/>
      <c r="M40" s="525" t="s">
        <v>19</v>
      </c>
      <c r="N40" s="333"/>
      <c r="O40" s="97"/>
      <c r="P40" s="101"/>
      <c r="Q40" s="102"/>
      <c r="R40" s="47"/>
    </row>
    <row r="41" spans="1:18" ht="40" customHeight="1" thickBot="1" x14ac:dyDescent="0.35">
      <c r="A41" s="35" t="s">
        <v>104</v>
      </c>
      <c r="B41" s="36" t="s">
        <v>392</v>
      </c>
      <c r="C41" s="36" t="s">
        <v>75</v>
      </c>
      <c r="D41" s="36"/>
      <c r="E41"/>
      <c r="F41" s="541">
        <v>26</v>
      </c>
      <c r="G41" s="345"/>
      <c r="H41" s="482"/>
      <c r="I41" s="400"/>
      <c r="J41" s="499" t="s">
        <v>32</v>
      </c>
      <c r="K41" s="427"/>
      <c r="L41" s="271"/>
      <c r="M41" s="521"/>
      <c r="N41" s="271"/>
      <c r="O41" s="36"/>
      <c r="P41" s="46"/>
      <c r="Q41" s="47"/>
      <c r="R41" s="47"/>
    </row>
    <row r="42" spans="1:18" ht="40" customHeight="1" thickBot="1" x14ac:dyDescent="0.35">
      <c r="A42" s="35" t="s">
        <v>104</v>
      </c>
      <c r="B42" s="36" t="s">
        <v>393</v>
      </c>
      <c r="C42" s="36" t="s">
        <v>44</v>
      </c>
      <c r="D42" s="36"/>
      <c r="E42" s="37"/>
      <c r="F42" s="541">
        <v>21</v>
      </c>
      <c r="G42" s="345"/>
      <c r="H42" s="482"/>
      <c r="I42" s="400"/>
      <c r="J42" s="499" t="s">
        <v>32</v>
      </c>
      <c r="K42" s="427"/>
      <c r="L42" s="271"/>
      <c r="M42" s="465"/>
      <c r="N42" s="271"/>
      <c r="O42" s="36"/>
      <c r="P42" s="46"/>
      <c r="Q42" s="47"/>
      <c r="R42" s="47"/>
    </row>
    <row r="43" spans="1:18" ht="40" customHeight="1" thickBot="1" x14ac:dyDescent="0.35">
      <c r="A43" s="35"/>
      <c r="B43" s="36"/>
      <c r="C43" s="36"/>
      <c r="D43" s="36"/>
      <c r="E43" s="37"/>
      <c r="F43" s="38"/>
      <c r="G43" s="345"/>
      <c r="H43" s="482"/>
      <c r="I43" s="400"/>
      <c r="J43" s="499"/>
      <c r="K43" s="427"/>
      <c r="L43" s="271"/>
      <c r="M43" s="465"/>
      <c r="N43" s="271"/>
      <c r="O43" s="36"/>
      <c r="P43" s="46"/>
      <c r="Q43" s="70"/>
      <c r="R43" s="47"/>
    </row>
    <row r="44" spans="1:18" ht="40" customHeight="1" x14ac:dyDescent="0.3">
      <c r="A44" s="35"/>
      <c r="B44" s="36"/>
      <c r="C44" s="36"/>
      <c r="D44" s="36"/>
      <c r="E44" s="36"/>
      <c r="F44" s="37"/>
      <c r="G44" s="345"/>
      <c r="H44" s="484"/>
      <c r="I44" s="399"/>
      <c r="J44" s="499"/>
      <c r="K44" s="424"/>
      <c r="L44" s="271"/>
      <c r="M44" s="459"/>
      <c r="N44" s="271"/>
      <c r="O44" s="38"/>
      <c r="P44" s="46"/>
      <c r="Q44" s="47"/>
      <c r="R44" s="47"/>
    </row>
    <row r="45" spans="1:18" ht="40" customHeight="1" x14ac:dyDescent="0.3">
      <c r="A45" s="35"/>
      <c r="B45" s="36"/>
      <c r="C45" s="36"/>
      <c r="D45" s="36"/>
      <c r="E45" s="36"/>
      <c r="F45" s="37"/>
      <c r="G45" s="447"/>
      <c r="H45" s="484"/>
      <c r="I45" s="400"/>
      <c r="J45" s="499"/>
      <c r="K45" s="425"/>
      <c r="L45" s="271"/>
      <c r="M45" s="459"/>
      <c r="N45" s="271"/>
      <c r="O45" s="38"/>
      <c r="P45" s="46"/>
      <c r="Q45" s="47"/>
      <c r="R45" s="47"/>
    </row>
    <row r="46" spans="1:18" ht="40" customHeight="1" x14ac:dyDescent="0.3">
      <c r="A46" s="71"/>
      <c r="B46" s="36"/>
      <c r="C46" s="36"/>
      <c r="D46" s="36"/>
      <c r="E46" s="36"/>
      <c r="F46" s="37"/>
      <c r="G46" s="345"/>
      <c r="H46" s="484"/>
      <c r="I46" s="398"/>
      <c r="J46" s="500"/>
      <c r="K46" s="427"/>
      <c r="L46" s="271"/>
      <c r="M46" s="521"/>
      <c r="N46" s="271"/>
      <c r="O46" s="36"/>
      <c r="P46" s="73"/>
      <c r="Q46" s="74"/>
      <c r="R46" s="74"/>
    </row>
    <row r="47" spans="1:18" ht="40" customHeight="1" x14ac:dyDescent="0.3">
      <c r="A47" s="35"/>
      <c r="B47" s="36"/>
      <c r="C47" s="36"/>
      <c r="D47" s="36"/>
      <c r="E47" s="37"/>
      <c r="F47" s="37"/>
      <c r="G47" s="345"/>
      <c r="H47" s="484"/>
      <c r="I47" s="400"/>
      <c r="J47" s="499"/>
      <c r="K47" s="427"/>
      <c r="L47" s="308"/>
      <c r="M47" s="459"/>
      <c r="N47" s="271"/>
      <c r="O47" s="38"/>
      <c r="P47" s="46"/>
      <c r="Q47" s="47"/>
      <c r="R47" s="47"/>
    </row>
    <row r="48" spans="1:18" ht="40" customHeight="1" x14ac:dyDescent="0.3">
      <c r="A48" s="103"/>
      <c r="B48" s="104"/>
      <c r="C48" s="36"/>
      <c r="D48" s="36"/>
      <c r="E48" s="37"/>
      <c r="F48" s="38"/>
      <c r="G48" s="447"/>
      <c r="H48" s="484"/>
      <c r="I48" s="398"/>
      <c r="J48" s="499"/>
      <c r="K48" s="425"/>
      <c r="L48" s="271"/>
      <c r="M48" s="465"/>
      <c r="N48" s="271"/>
      <c r="O48" s="38"/>
      <c r="P48" s="46"/>
      <c r="Q48" s="47"/>
      <c r="R48" s="47"/>
    </row>
    <row r="49" spans="1:18" ht="40" customHeight="1" x14ac:dyDescent="0.3">
      <c r="A49" s="35"/>
      <c r="B49" s="36"/>
      <c r="C49" s="36"/>
      <c r="D49" s="36"/>
      <c r="E49" s="37"/>
      <c r="F49" s="38"/>
      <c r="G49" s="451"/>
      <c r="H49" s="490"/>
      <c r="I49" s="495"/>
      <c r="J49" s="506"/>
      <c r="K49" s="519"/>
      <c r="L49" s="454"/>
      <c r="M49" s="473"/>
      <c r="N49" s="453"/>
      <c r="O49" s="109"/>
      <c r="P49" s="110"/>
      <c r="Q49" s="47"/>
      <c r="R49" s="47"/>
    </row>
    <row r="50" spans="1:18" ht="40" customHeight="1" x14ac:dyDescent="0.3">
      <c r="A50" s="35"/>
      <c r="B50" s="36"/>
      <c r="C50" s="36"/>
      <c r="D50" s="36"/>
      <c r="E50" s="37"/>
      <c r="F50" s="38"/>
      <c r="G50" s="451"/>
      <c r="H50" s="491"/>
      <c r="I50" s="495"/>
      <c r="J50" s="506"/>
      <c r="K50" s="519"/>
      <c r="L50" s="454"/>
      <c r="M50" s="526"/>
      <c r="N50" s="453"/>
      <c r="O50" s="113"/>
      <c r="P50" s="110"/>
      <c r="Q50" s="47"/>
      <c r="R50" s="47"/>
    </row>
    <row r="51" spans="1:18" ht="40" customHeight="1" x14ac:dyDescent="0.3">
      <c r="A51" s="35"/>
      <c r="B51" s="36"/>
      <c r="C51" s="36"/>
      <c r="D51" s="36"/>
      <c r="E51" s="36"/>
      <c r="F51" s="37"/>
      <c r="G51" s="345"/>
      <c r="H51" s="484"/>
      <c r="I51" s="398"/>
      <c r="J51" s="500"/>
      <c r="K51" s="427"/>
      <c r="L51" s="271"/>
      <c r="M51" s="459"/>
      <c r="N51" s="271"/>
      <c r="O51" s="36"/>
      <c r="P51" s="73"/>
      <c r="Q51" s="74"/>
      <c r="R51" s="47"/>
    </row>
    <row r="52" spans="1:18" ht="40" customHeight="1" x14ac:dyDescent="0.3">
      <c r="A52" s="35"/>
      <c r="B52" s="36"/>
      <c r="C52" s="36"/>
      <c r="D52" s="36"/>
      <c r="E52" s="36"/>
      <c r="F52" s="37"/>
      <c r="G52" s="345"/>
      <c r="H52" s="485"/>
      <c r="I52" s="398"/>
      <c r="J52" s="502"/>
      <c r="K52" s="425"/>
      <c r="L52" s="271"/>
      <c r="M52" s="459"/>
      <c r="N52" s="271"/>
      <c r="O52" s="36"/>
      <c r="P52" s="73"/>
      <c r="Q52" s="74"/>
      <c r="R52" s="74"/>
    </row>
    <row r="53" spans="1:18" ht="40" customHeight="1" x14ac:dyDescent="0.3">
      <c r="A53" s="35"/>
      <c r="B53" s="36"/>
      <c r="C53" s="36"/>
      <c r="D53" s="36"/>
      <c r="E53" s="37"/>
      <c r="F53" s="38"/>
      <c r="G53" s="345"/>
      <c r="H53" s="485"/>
      <c r="I53" s="399"/>
      <c r="J53" s="499"/>
      <c r="K53" s="427"/>
      <c r="L53" s="271"/>
      <c r="M53" s="465"/>
      <c r="N53" s="271"/>
      <c r="O53" s="36"/>
      <c r="P53" s="46"/>
      <c r="Q53" s="47"/>
      <c r="R53" s="47"/>
    </row>
    <row r="54" spans="1:18" ht="40" customHeight="1" x14ac:dyDescent="0.3">
      <c r="A54" s="35"/>
      <c r="B54" s="36"/>
      <c r="C54" s="36"/>
      <c r="D54" s="36"/>
      <c r="E54" s="37"/>
      <c r="F54" s="38"/>
      <c r="G54" s="345"/>
      <c r="H54" s="485"/>
      <c r="I54" s="399"/>
      <c r="J54" s="499"/>
      <c r="K54" s="427"/>
      <c r="L54" s="271"/>
      <c r="M54" s="465"/>
      <c r="N54" s="271"/>
      <c r="O54" s="36"/>
      <c r="P54" s="46"/>
      <c r="Q54" s="47"/>
      <c r="R54" s="47"/>
    </row>
    <row r="55" spans="1:18" ht="40" customHeight="1" x14ac:dyDescent="0.3">
      <c r="A55" s="35"/>
      <c r="B55" s="36"/>
      <c r="C55" s="36"/>
      <c r="D55" s="36"/>
      <c r="E55" s="37"/>
      <c r="F55" s="38"/>
      <c r="G55" s="345"/>
      <c r="H55" s="482"/>
      <c r="I55" s="400"/>
      <c r="J55" s="499"/>
      <c r="K55" s="427"/>
      <c r="L55" s="271"/>
      <c r="M55" s="465"/>
      <c r="N55" s="271"/>
      <c r="O55" s="36"/>
      <c r="P55" s="46"/>
      <c r="Q55" s="47"/>
      <c r="R55" s="47"/>
    </row>
    <row r="56" spans="1:18" ht="40" customHeight="1" x14ac:dyDescent="0.3">
      <c r="A56" s="35"/>
      <c r="B56" s="36"/>
      <c r="C56" s="36"/>
      <c r="D56" s="36"/>
      <c r="E56" s="37"/>
      <c r="F56" s="38"/>
      <c r="G56" s="345"/>
      <c r="H56" s="485"/>
      <c r="I56" s="400"/>
      <c r="J56" s="499"/>
      <c r="K56" s="427"/>
      <c r="L56" s="271"/>
      <c r="M56" s="521"/>
      <c r="N56" s="271"/>
      <c r="O56" s="36"/>
      <c r="P56" s="46"/>
      <c r="Q56" s="70"/>
      <c r="R56" s="47"/>
    </row>
    <row r="57" spans="1:18" ht="40" customHeight="1" x14ac:dyDescent="0.3">
      <c r="A57" s="35"/>
      <c r="B57" s="36"/>
      <c r="C57" s="36"/>
      <c r="D57" s="36"/>
      <c r="E57" s="36"/>
      <c r="F57" s="37"/>
      <c r="G57" s="447"/>
      <c r="H57" s="484"/>
      <c r="I57" s="400"/>
      <c r="J57" s="499"/>
      <c r="K57" s="424"/>
      <c r="L57" s="271"/>
      <c r="M57" s="521"/>
      <c r="N57" s="271"/>
      <c r="O57" s="36"/>
      <c r="P57" s="46"/>
      <c r="Q57" s="47"/>
      <c r="R57" s="47"/>
    </row>
    <row r="58" spans="1:18" ht="40" customHeight="1" x14ac:dyDescent="0.3">
      <c r="A58" s="35"/>
      <c r="B58" s="36"/>
      <c r="C58" s="36"/>
      <c r="D58" s="36"/>
      <c r="E58" s="36"/>
      <c r="F58" s="37"/>
      <c r="G58" s="345"/>
      <c r="H58" s="484"/>
      <c r="I58" s="399"/>
      <c r="J58" s="499"/>
      <c r="K58" s="427"/>
      <c r="L58" s="271"/>
      <c r="M58" s="465"/>
      <c r="N58" s="271"/>
      <c r="O58" s="36"/>
      <c r="P58" s="73"/>
      <c r="Q58" s="74"/>
      <c r="R58" s="74"/>
    </row>
    <row r="59" spans="1:18" ht="40" customHeight="1" x14ac:dyDescent="0.3">
      <c r="A59" s="35"/>
      <c r="B59" s="36"/>
      <c r="C59" s="36"/>
      <c r="D59" s="36"/>
      <c r="E59" s="37"/>
      <c r="F59" s="38"/>
      <c r="G59" s="345"/>
      <c r="H59" s="482"/>
      <c r="I59" s="400"/>
      <c r="J59" s="499"/>
      <c r="K59" s="427"/>
      <c r="L59" s="308"/>
      <c r="M59" s="459"/>
      <c r="N59" s="271"/>
      <c r="O59" s="38"/>
      <c r="P59" s="46"/>
      <c r="Q59" s="47"/>
      <c r="R59" s="47"/>
    </row>
    <row r="60" spans="1:18" ht="40" customHeight="1" x14ac:dyDescent="0.3">
      <c r="A60" s="35"/>
      <c r="B60" s="36"/>
      <c r="C60" s="36"/>
      <c r="D60" s="36"/>
      <c r="E60" s="37"/>
      <c r="F60" s="38"/>
      <c r="G60" s="345"/>
      <c r="H60" s="485"/>
      <c r="I60" s="399"/>
      <c r="J60" s="499"/>
      <c r="K60" s="427"/>
      <c r="L60" s="309"/>
      <c r="M60" s="459"/>
      <c r="N60" s="271"/>
      <c r="O60" s="38"/>
      <c r="P60" s="46"/>
      <c r="Q60" s="47"/>
      <c r="R60" s="47"/>
    </row>
    <row r="61" spans="1:18" ht="40" customHeight="1" x14ac:dyDescent="0.3">
      <c r="A61" s="35"/>
      <c r="B61" s="36"/>
      <c r="C61" s="36"/>
      <c r="D61" s="36"/>
      <c r="E61" s="37"/>
      <c r="F61" s="38"/>
      <c r="G61" s="345"/>
      <c r="H61" s="485"/>
      <c r="I61" s="399"/>
      <c r="J61" s="499"/>
      <c r="K61" s="427"/>
      <c r="L61" s="271"/>
      <c r="M61" s="521"/>
      <c r="N61" s="271"/>
      <c r="O61" s="36"/>
      <c r="P61" s="46"/>
      <c r="Q61" s="114"/>
      <c r="R61" s="47"/>
    </row>
    <row r="62" spans="1:18" ht="40" customHeight="1" x14ac:dyDescent="0.3">
      <c r="A62" s="35"/>
      <c r="B62" s="36"/>
      <c r="C62" s="36"/>
      <c r="D62" s="36"/>
      <c r="E62" s="37"/>
      <c r="F62" s="38"/>
      <c r="G62" s="345"/>
      <c r="H62" s="485"/>
      <c r="I62" s="400"/>
      <c r="J62" s="499"/>
      <c r="K62" s="427"/>
      <c r="L62" s="271"/>
      <c r="M62" s="521"/>
      <c r="N62" s="271"/>
      <c r="O62" s="36"/>
      <c r="P62" s="38"/>
      <c r="Q62" s="115"/>
      <c r="R62" s="47"/>
    </row>
    <row r="63" spans="1:18" ht="40" customHeight="1" x14ac:dyDescent="0.3">
      <c r="A63" s="35"/>
      <c r="B63" s="36"/>
      <c r="C63" s="36"/>
      <c r="D63" s="36"/>
      <c r="E63" s="36"/>
      <c r="F63" s="37"/>
      <c r="G63" s="345"/>
      <c r="H63" s="484"/>
      <c r="I63" s="399"/>
      <c r="J63" s="499"/>
      <c r="K63" s="425"/>
      <c r="L63" s="271"/>
      <c r="M63" s="465"/>
      <c r="N63" s="271"/>
      <c r="O63" s="36"/>
      <c r="P63" s="38"/>
      <c r="Q63" s="38"/>
      <c r="R63" s="47"/>
    </row>
    <row r="64" spans="1:18" ht="40" customHeight="1" x14ac:dyDescent="0.3">
      <c r="A64" s="35"/>
      <c r="B64" s="36"/>
      <c r="C64" s="36"/>
      <c r="D64" s="36"/>
      <c r="E64" s="116"/>
      <c r="F64" s="37"/>
      <c r="G64" s="345"/>
      <c r="H64" s="484"/>
      <c r="I64" s="398"/>
      <c r="J64" s="499"/>
      <c r="K64" s="425"/>
      <c r="L64" s="271"/>
      <c r="M64" s="465"/>
      <c r="N64" s="271"/>
      <c r="O64" s="79"/>
      <c r="P64" s="38"/>
      <c r="Q64" s="38"/>
      <c r="R64" s="47"/>
    </row>
    <row r="65" spans="1:18" ht="40" customHeight="1" x14ac:dyDescent="0.3">
      <c r="A65" s="117"/>
      <c r="B65" s="118"/>
      <c r="C65" s="119"/>
      <c r="D65" s="36"/>
      <c r="E65" s="37"/>
      <c r="F65" s="37"/>
      <c r="G65" s="345"/>
      <c r="H65" s="482"/>
      <c r="I65" s="398"/>
      <c r="J65" s="500"/>
      <c r="K65" s="427"/>
      <c r="L65" s="271"/>
      <c r="M65" s="521"/>
      <c r="N65" s="271"/>
      <c r="O65" s="38"/>
      <c r="P65" s="46"/>
      <c r="Q65" s="38"/>
      <c r="R65" s="47"/>
    </row>
    <row r="66" spans="1:18" ht="40" customHeight="1" x14ac:dyDescent="0.3">
      <c r="A66" s="35"/>
      <c r="B66" s="36"/>
      <c r="C66" s="36"/>
      <c r="D66" s="36"/>
      <c r="E66" s="37"/>
      <c r="F66" s="37"/>
      <c r="G66" s="345"/>
      <c r="H66" s="484"/>
      <c r="I66" s="399"/>
      <c r="J66" s="499"/>
      <c r="K66" s="427"/>
      <c r="L66" s="308"/>
      <c r="M66" s="459"/>
      <c r="N66" s="271"/>
      <c r="O66" s="38"/>
      <c r="P66" s="46"/>
      <c r="Q66" s="47"/>
      <c r="R66" s="47"/>
    </row>
    <row r="67" spans="1:18" ht="40" customHeight="1" x14ac:dyDescent="0.3">
      <c r="A67" s="96"/>
      <c r="B67" s="97"/>
      <c r="C67" s="97"/>
      <c r="D67" s="98"/>
      <c r="E67" s="99"/>
      <c r="F67" s="99"/>
      <c r="G67" s="481"/>
      <c r="H67" s="489"/>
      <c r="I67" s="494"/>
      <c r="J67" s="513"/>
      <c r="K67" s="520"/>
      <c r="L67" s="333"/>
      <c r="M67" s="525"/>
      <c r="N67" s="333"/>
      <c r="O67" s="98"/>
      <c r="P67" s="101"/>
      <c r="Q67" s="47"/>
      <c r="R67" s="47"/>
    </row>
    <row r="68" spans="1:18" ht="40" customHeight="1" x14ac:dyDescent="0.3">
      <c r="A68" s="35"/>
      <c r="B68" s="36"/>
      <c r="C68" s="36"/>
      <c r="D68" s="36"/>
      <c r="E68" s="37"/>
      <c r="F68" s="38"/>
      <c r="G68" s="345"/>
      <c r="H68" s="486"/>
      <c r="I68" s="399"/>
      <c r="J68" s="499"/>
      <c r="K68" s="427"/>
      <c r="L68" s="309"/>
      <c r="M68" s="465"/>
      <c r="N68" s="271"/>
      <c r="O68" s="36"/>
      <c r="P68" s="46"/>
      <c r="Q68" s="47"/>
      <c r="R68" s="47"/>
    </row>
    <row r="69" spans="1:18" ht="40" customHeight="1" x14ac:dyDescent="0.3">
      <c r="A69" s="35"/>
      <c r="B69" s="36"/>
      <c r="C69" s="36"/>
      <c r="D69" s="36"/>
      <c r="E69" s="36"/>
      <c r="F69" s="37"/>
      <c r="G69" s="345"/>
      <c r="H69" s="484"/>
      <c r="I69" s="399"/>
      <c r="J69" s="499"/>
      <c r="K69" s="427"/>
      <c r="L69" s="271"/>
      <c r="M69" s="521"/>
      <c r="N69" s="271"/>
      <c r="O69" s="36"/>
      <c r="P69" s="73"/>
      <c r="Q69" s="74"/>
      <c r="R69" s="74"/>
    </row>
    <row r="70" spans="1:18" ht="40" customHeight="1" x14ac:dyDescent="0.3">
      <c r="A70" s="117"/>
      <c r="B70" s="104"/>
      <c r="C70" s="36"/>
      <c r="D70" s="36"/>
      <c r="E70" s="37"/>
      <c r="F70" s="37"/>
      <c r="G70" s="345"/>
      <c r="H70" s="482"/>
      <c r="I70" s="398"/>
      <c r="J70" s="500"/>
      <c r="K70" s="427"/>
      <c r="L70" s="271"/>
      <c r="M70" s="521"/>
      <c r="N70" s="271"/>
      <c r="O70" s="38"/>
      <c r="P70" s="46"/>
      <c r="Q70" s="47"/>
      <c r="R70" s="47"/>
    </row>
    <row r="71" spans="1:18" ht="30" customHeight="1" x14ac:dyDescent="0.3">
      <c r="A71" s="35"/>
      <c r="B71" s="36"/>
      <c r="C71" s="36"/>
      <c r="D71" s="36"/>
      <c r="E71" s="36"/>
      <c r="F71" s="37"/>
      <c r="G71" s="345"/>
      <c r="H71" s="484"/>
      <c r="I71" s="398"/>
      <c r="J71" s="500"/>
      <c r="K71" s="427"/>
      <c r="L71" s="271"/>
      <c r="M71" s="459"/>
      <c r="N71" s="271"/>
      <c r="O71" s="36"/>
      <c r="P71" s="73"/>
      <c r="Q71" s="74"/>
      <c r="R71" s="74"/>
    </row>
    <row r="72" spans="1:18" ht="33.75" customHeight="1" x14ac:dyDescent="0.3">
      <c r="A72" s="35"/>
      <c r="B72" s="36"/>
      <c r="C72" s="36"/>
      <c r="D72" s="36"/>
      <c r="E72" s="36"/>
      <c r="F72" s="37"/>
      <c r="G72" s="447"/>
      <c r="H72" s="484"/>
      <c r="I72" s="398"/>
      <c r="J72" s="499"/>
      <c r="K72" s="425"/>
      <c r="L72" s="271"/>
      <c r="M72" s="459"/>
      <c r="N72" s="271"/>
      <c r="O72" s="38"/>
      <c r="P72" s="46"/>
      <c r="Q72" s="47"/>
      <c r="R72" s="47"/>
    </row>
    <row r="73" spans="1:18" ht="27.75" customHeight="1" x14ac:dyDescent="0.3">
      <c r="A73" s="9"/>
      <c r="B73" s="9"/>
      <c r="C73" s="9"/>
      <c r="D73" s="9"/>
      <c r="E73" s="9"/>
      <c r="F73" s="10"/>
      <c r="G73" s="360"/>
      <c r="H73" s="492"/>
      <c r="I73" s="408"/>
      <c r="J73" s="510"/>
      <c r="K73" s="440"/>
      <c r="L73" s="339"/>
      <c r="M73" s="527"/>
      <c r="N73" s="374"/>
      <c r="O73" s="119"/>
      <c r="P73" s="126"/>
      <c r="Q73" s="126"/>
      <c r="R73" s="126"/>
    </row>
    <row r="74" spans="1:18" ht="15.75" customHeight="1" x14ac:dyDescent="0.3">
      <c r="A74" s="50" t="s">
        <v>286</v>
      </c>
      <c r="B74" s="126"/>
      <c r="C74" s="126"/>
      <c r="D74" s="126"/>
      <c r="E74" s="126"/>
      <c r="F74" s="126"/>
      <c r="G74" s="361">
        <f>SUMPRODUCT((D4:D70="PS")*(G4:G70="x"))</f>
        <v>0</v>
      </c>
      <c r="H74" s="390">
        <f>SUMPRODUCT((D4:D70="PS")*(H4:H70="x"))</f>
        <v>0</v>
      </c>
      <c r="I74" s="409">
        <f>SUMPRODUCT((D4:D70="PS")*(I4:I70="x"))</f>
        <v>0</v>
      </c>
      <c r="J74" s="394">
        <f>SUMPRODUCT((D4:D70="PS")*(J4:J70="x"))</f>
        <v>0</v>
      </c>
      <c r="K74" s="441">
        <f>SUMPRODUCT((D4:D70="PS")*(K4:K70="x"))</f>
        <v>0</v>
      </c>
      <c r="L74" s="340">
        <f>SUMPRODUCT((D4:D70="PS")*(L4:L70="x"))</f>
        <v>0</v>
      </c>
      <c r="M74" s="477">
        <f>SUMPRODUCT((D4:D70="PS")*(M4:M70="x"))</f>
        <v>0</v>
      </c>
      <c r="N74" s="340">
        <f>SUMPRODUCT((D4:D70="PS")*(N4:N70="x"))</f>
        <v>0</v>
      </c>
      <c r="O74" s="119"/>
      <c r="P74" s="126"/>
      <c r="Q74">
        <f t="shared" ref="Q74:Q81" si="0">SUM(G74:P74)</f>
        <v>0</v>
      </c>
      <c r="R74" s="126"/>
    </row>
    <row r="75" spans="1:18" ht="15.75" customHeight="1" x14ac:dyDescent="0.3">
      <c r="A75" s="50" t="s">
        <v>287</v>
      </c>
      <c r="B75" s="126"/>
      <c r="C75" s="126"/>
      <c r="D75" s="126"/>
      <c r="E75" s="126"/>
      <c r="F75" s="126"/>
      <c r="G75" s="361">
        <f>SUMPRODUCT((D4:D70="MS")*(G4:G70="x"))</f>
        <v>0</v>
      </c>
      <c r="H75" s="390">
        <f>SUMPRODUCT((D4:D70="MS")*(H4:H70="x"))</f>
        <v>0</v>
      </c>
      <c r="I75" s="409">
        <f>SUMPRODUCT((D4:D70="MS")*(I4:I70="x"))</f>
        <v>0</v>
      </c>
      <c r="J75" s="394">
        <f>SUMPRODUCT((D4:D70="MS")*(J4:J70="x"))</f>
        <v>0</v>
      </c>
      <c r="K75" s="441">
        <f>SUMPRODUCT((D4:D70="MS")*(K4:K70="x"))</f>
        <v>0</v>
      </c>
      <c r="L75" s="340">
        <f>SUMPRODUCT((D4:D70="MS")*(L4:L70="x"))</f>
        <v>0</v>
      </c>
      <c r="M75" s="477">
        <f>SUMPRODUCT((D4:D70="MS")*(M4:M70="x"))</f>
        <v>0</v>
      </c>
      <c r="N75" s="340">
        <f>SUMPRODUCT((D4:D70="MS")*(N4:N70="x"))</f>
        <v>0</v>
      </c>
      <c r="O75" s="119"/>
      <c r="P75" s="126"/>
      <c r="Q75">
        <f t="shared" si="0"/>
        <v>0</v>
      </c>
      <c r="R75" s="126"/>
    </row>
    <row r="76" spans="1:18" ht="15.75" customHeight="1" x14ac:dyDescent="0.3">
      <c r="A76" s="50" t="s">
        <v>288</v>
      </c>
      <c r="B76" s="126"/>
      <c r="C76" s="126"/>
      <c r="D76" s="126"/>
      <c r="E76" s="126"/>
      <c r="F76" s="126"/>
      <c r="G76" s="361">
        <f>SUMPRODUCT((D4:D70="GS")*(G4:G70="x"))</f>
        <v>0</v>
      </c>
      <c r="H76" s="390">
        <f>SUMPRODUCT((D4:D70="GS")*(H4:H70="x"))</f>
        <v>0</v>
      </c>
      <c r="I76" s="409">
        <f>SUMPRODUCT((D4:D70="GS")*(I4:I70="x"))</f>
        <v>0</v>
      </c>
      <c r="J76" s="394">
        <f>SUMPRODUCT((D4:D70="GS")*(J4:J70="x"))</f>
        <v>0</v>
      </c>
      <c r="K76" s="441">
        <f>SUMPRODUCT((D4:D70="GS")*(K4:K70="x"))</f>
        <v>0</v>
      </c>
      <c r="L76" s="340">
        <f>SUMPRODUCT((D4:D70="GS")*(L4:L70="x"))</f>
        <v>0</v>
      </c>
      <c r="M76" s="477">
        <f>SUMPRODUCT((D4:D70="GS")*(M4:M70="x"))</f>
        <v>0</v>
      </c>
      <c r="N76" s="340">
        <f>SUMPRODUCT((D4:D70="GS")*(N4:N70="x"))</f>
        <v>0</v>
      </c>
      <c r="O76" s="119"/>
      <c r="P76" s="126"/>
      <c r="Q76">
        <f t="shared" si="0"/>
        <v>0</v>
      </c>
      <c r="R76" s="126"/>
    </row>
    <row r="77" spans="1:18" ht="13" x14ac:dyDescent="0.25">
      <c r="A77" s="50" t="s">
        <v>289</v>
      </c>
      <c r="F77"/>
      <c r="G77" s="361">
        <f>SUMPRODUCT((D4:D70="CP")*(G4:G70="x"))</f>
        <v>0</v>
      </c>
      <c r="H77" s="390">
        <f>SUMPRODUCT((D4:D70="CP")*(H4:H70="x"))</f>
        <v>0</v>
      </c>
      <c r="I77" s="395">
        <f>SUMPRODUCT((D4:D70="CP")*(I4:I70="x"))</f>
        <v>0</v>
      </c>
      <c r="J77" s="511">
        <f>SUMPRODUCT((D4:D70="CP")*(J4:J70="x"))</f>
        <v>0</v>
      </c>
      <c r="K77" s="442">
        <f>SUMPRODUCT((D4:D70="CP")*(K4:K70="x"))</f>
        <v>0</v>
      </c>
      <c r="L77" s="340">
        <f>SUMPRODUCT((D4:D70="CP")*(L4:L70="x"))</f>
        <v>0</v>
      </c>
      <c r="M77" s="478">
        <f>SUMPRODUCT((D4:D70="CP")*(M4:M70="x"))</f>
        <v>0</v>
      </c>
      <c r="N77" s="340">
        <f>SUMPRODUCT((D4:D70="CP")*(N4:N70="x"))</f>
        <v>0</v>
      </c>
      <c r="Q77">
        <f t="shared" si="0"/>
        <v>0</v>
      </c>
    </row>
    <row r="78" spans="1:18" ht="13" x14ac:dyDescent="0.25">
      <c r="A78" s="50" t="s">
        <v>290</v>
      </c>
      <c r="F78"/>
      <c r="G78" s="361">
        <f>SUMPRODUCT((D4:D70="CE1")*(G4:G70="x"))</f>
        <v>0</v>
      </c>
      <c r="H78" s="390">
        <f>SUMPRODUCT((D4:D70="CE1")*(H4:H70="x"))</f>
        <v>0</v>
      </c>
      <c r="I78" s="395">
        <f>SUMPRODUCT((D4:D70="CE1")*(I4:I70="x"))</f>
        <v>0</v>
      </c>
      <c r="J78" s="511">
        <f>SUMPRODUCT((D4:D70="CE1")*(J4:J70="x"))</f>
        <v>0</v>
      </c>
      <c r="K78" s="442">
        <f>SUMPRODUCT((D4:D70="CE1")*(K4:K70="x"))</f>
        <v>0</v>
      </c>
      <c r="L78" s="340">
        <f>SUMPRODUCT((D4:D70="CE1")*(L4:L70="x"))</f>
        <v>0</v>
      </c>
      <c r="M78" s="478">
        <f>SUMPRODUCT((D4:D70="CE1")*(M4:M70="x"))</f>
        <v>0</v>
      </c>
      <c r="N78" s="340">
        <f>SUMPRODUCT((D4:D70="CE1")*(N4:N70="x"))</f>
        <v>0</v>
      </c>
      <c r="Q78">
        <f t="shared" si="0"/>
        <v>0</v>
      </c>
    </row>
    <row r="79" spans="1:18" ht="13" x14ac:dyDescent="0.3">
      <c r="A79" s="130" t="s">
        <v>291</v>
      </c>
      <c r="F79"/>
      <c r="G79" s="361">
        <f>SUMPRODUCT((D4:D70="CE2")*(G4:G70="x"))</f>
        <v>0</v>
      </c>
      <c r="H79" s="390">
        <f>SUMPRODUCT((D4:D70="CE2")*(H4:H70="x"))</f>
        <v>0</v>
      </c>
      <c r="I79" s="395">
        <f>SUMPRODUCT((D4:D70="CE2")*(I4:I70="x"))</f>
        <v>0</v>
      </c>
      <c r="J79" s="511">
        <f>SUMPRODUCT((D4:D70="CE2")*(J4:J70="x"))</f>
        <v>0</v>
      </c>
      <c r="K79" s="442">
        <f>SUMPRODUCT((D4:D70="CE2")*(K4:K70="x"))</f>
        <v>0</v>
      </c>
      <c r="L79" s="340">
        <f>SUMPRODUCT((D4:D70="CE2")*(L4:L70="x"))</f>
        <v>0</v>
      </c>
      <c r="M79" s="478">
        <f>SUMPRODUCT((D4:D70="CE2")*(M4:M70="x"))</f>
        <v>0</v>
      </c>
      <c r="N79" s="340">
        <f>SUMPRODUCT((D4:D70="CE2")*(N4:N70="x"))</f>
        <v>0</v>
      </c>
      <c r="Q79">
        <f t="shared" si="0"/>
        <v>0</v>
      </c>
    </row>
    <row r="80" spans="1:18" ht="13" x14ac:dyDescent="0.3">
      <c r="A80" s="130" t="s">
        <v>292</v>
      </c>
      <c r="F80"/>
      <c r="G80" s="361">
        <f>SUMPRODUCT((D4:D70="CM1")*(G4:G70="x"))</f>
        <v>0</v>
      </c>
      <c r="H80" s="390">
        <f>SUMPRODUCT((D4:D70="CM1")*(H4:H70="x"))</f>
        <v>0</v>
      </c>
      <c r="I80" s="395">
        <f>SUMPRODUCT((D4:D70="CM1")*(I4:I70="x"))</f>
        <v>0</v>
      </c>
      <c r="J80" s="511">
        <f>SUMPRODUCT((D4:D70="CM1")*(J4:J70="x"))</f>
        <v>0</v>
      </c>
      <c r="K80" s="442">
        <f>SUMPRODUCT((D4:D70="CM1")*(K4:K70="x"))</f>
        <v>0</v>
      </c>
      <c r="L80" s="340">
        <f>SUMPRODUCT((D4:D70="CM1")*(L4:L70="x"))</f>
        <v>0</v>
      </c>
      <c r="M80" s="478">
        <f>SUMPRODUCT((D4:D70="CM1")*(M4:M70="x"))</f>
        <v>0</v>
      </c>
      <c r="N80" s="340">
        <f>SUMPRODUCT((D4:D70="CM1")*(N4:N70="x"))</f>
        <v>0</v>
      </c>
      <c r="Q80">
        <f t="shared" si="0"/>
        <v>0</v>
      </c>
    </row>
    <row r="81" spans="1:17" ht="13" x14ac:dyDescent="0.3">
      <c r="A81" s="130" t="s">
        <v>293</v>
      </c>
      <c r="F81"/>
      <c r="G81" s="361">
        <f>SUMPRODUCT((D4:D70="CM2")*(G4:G70="x"))</f>
        <v>0</v>
      </c>
      <c r="H81" s="390">
        <f>SUMPRODUCT((D4:D70="CM2")*(H4:H70="x"))</f>
        <v>0</v>
      </c>
      <c r="I81" s="395">
        <f>SUMPRODUCT((D4:D70="CM2")*(I4:I70="x"))</f>
        <v>0</v>
      </c>
      <c r="J81" s="511">
        <f>SUMPRODUCT((D4:D70="CM2")*(J4:J70="x"))</f>
        <v>0</v>
      </c>
      <c r="K81" s="442">
        <f>SUMPRODUCT((D4:D70="CM2")*(K4:K70="x"))</f>
        <v>0</v>
      </c>
      <c r="L81" s="340">
        <f>SUMPRODUCT((D4:D70="CM2")*(L4:L70="x"))</f>
        <v>0</v>
      </c>
      <c r="M81" s="478">
        <f>SUMPRODUCT((D4:D70="CM2")*(M4:M70="x"))</f>
        <v>0</v>
      </c>
      <c r="N81" s="340">
        <f>SUMPRODUCT((D4:D70="CM2")*(N4:N70="x"))</f>
        <v>0</v>
      </c>
      <c r="Q81">
        <f t="shared" si="0"/>
        <v>0</v>
      </c>
    </row>
    <row r="82" spans="1:17" ht="13" x14ac:dyDescent="0.3">
      <c r="A82" s="130"/>
      <c r="F82"/>
      <c r="G82" s="342"/>
      <c r="H82" s="376"/>
      <c r="I82" s="396"/>
      <c r="J82" s="496"/>
      <c r="K82" s="422"/>
      <c r="L82" s="259"/>
      <c r="M82" s="456"/>
      <c r="N82" s="259"/>
    </row>
    <row r="83" spans="1:17" ht="14.25" customHeight="1" x14ac:dyDescent="0.3">
      <c r="A83" s="130" t="s">
        <v>226</v>
      </c>
      <c r="F83" s="14">
        <f>SUM(F9:F37)</f>
        <v>717</v>
      </c>
      <c r="G83" s="362">
        <f t="shared" ref="G83:N83" si="1">SUM(G74:G81)</f>
        <v>0</v>
      </c>
      <c r="H83" s="391">
        <f t="shared" si="1"/>
        <v>0</v>
      </c>
      <c r="I83" s="410">
        <f t="shared" si="1"/>
        <v>0</v>
      </c>
      <c r="J83" s="512">
        <f t="shared" si="1"/>
        <v>0</v>
      </c>
      <c r="K83" s="443">
        <f t="shared" si="1"/>
        <v>0</v>
      </c>
      <c r="L83" s="341">
        <f t="shared" si="1"/>
        <v>0</v>
      </c>
      <c r="M83" s="479">
        <f t="shared" si="1"/>
        <v>0</v>
      </c>
      <c r="N83" s="341">
        <f t="shared" si="1"/>
        <v>0</v>
      </c>
      <c r="Q83">
        <f>SUM(G83:P83)</f>
        <v>0</v>
      </c>
    </row>
  </sheetData>
  <autoFilter ref="A3:P70"/>
  <mergeCells count="3">
    <mergeCell ref="G1:H1"/>
    <mergeCell ref="J1:K1"/>
    <mergeCell ref="M1:N1"/>
  </mergeCells>
  <pageMargins left="0.78749999999999998" right="0.78749999999999998" top="0.77013888888888904" bottom="0.390277777777778" header="0.3" footer="0.51180555555555496"/>
  <pageSetup paperSize="9" firstPageNumber="0" orientation="landscape" horizontalDpi="300" verticalDpi="300"/>
  <headerFooter>
    <oddHeader>&amp;C&amp;16RENCONTRES USEP&amp;R&amp;12 2010-2011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topLeftCell="A2" zoomScale="70" zoomScaleNormal="70" workbookViewId="0">
      <selection activeCell="E17" sqref="E17"/>
    </sheetView>
  </sheetViews>
  <sheetFormatPr baseColWidth="10" defaultColWidth="9.1796875" defaultRowHeight="12.5" x14ac:dyDescent="0.25"/>
  <cols>
    <col min="1" max="1" width="27.81640625" style="13"/>
    <col min="2" max="2" width="18.1796875" style="13"/>
    <col min="3" max="3" width="11.26953125" style="13"/>
    <col min="4" max="4" width="12.26953125" style="13"/>
    <col min="5" max="5" width="11.1796875" style="13"/>
    <col min="6" max="6" width="10" style="14"/>
    <col min="7" max="7" width="9.54296875" style="15"/>
    <col min="8" max="14" width="0" hidden="1"/>
    <col min="15" max="15" width="8.453125" style="13"/>
    <col min="16" max="16" width="10.1796875" style="13"/>
    <col min="17" max="17" width="40.1796875"/>
    <col min="18" max="18" width="21.54296875"/>
    <col min="19" max="19" width="26.7265625"/>
    <col min="20" max="1025" width="10.26953125"/>
  </cols>
  <sheetData>
    <row r="1" spans="1:18" ht="76.5" customHeight="1" x14ac:dyDescent="0.4">
      <c r="A1" s="16"/>
      <c r="B1" s="14"/>
      <c r="C1" s="14"/>
      <c r="D1" s="14"/>
      <c r="E1" s="14"/>
      <c r="F1"/>
      <c r="G1" s="614" t="s">
        <v>227</v>
      </c>
      <c r="H1" s="614"/>
      <c r="I1" s="17"/>
      <c r="J1" s="612" t="s">
        <v>228</v>
      </c>
      <c r="K1" s="612"/>
      <c r="L1" s="18"/>
      <c r="M1" s="613" t="s">
        <v>228</v>
      </c>
      <c r="N1" s="613"/>
      <c r="O1" s="14"/>
      <c r="P1" s="14"/>
      <c r="Q1" s="156" t="s">
        <v>318</v>
      </c>
    </row>
    <row r="2" spans="1:18" ht="13" thickBot="1" x14ac:dyDescent="0.3">
      <c r="A2"/>
      <c r="B2"/>
      <c r="C2"/>
      <c r="D2"/>
      <c r="E2"/>
      <c r="F2"/>
      <c r="G2" s="342"/>
      <c r="H2" s="343"/>
      <c r="I2" s="21"/>
      <c r="J2" s="22"/>
      <c r="K2" s="22"/>
      <c r="L2" s="23"/>
      <c r="M2" s="24"/>
      <c r="N2" s="24"/>
      <c r="O2"/>
      <c r="P2"/>
    </row>
    <row r="3" spans="1:18" s="34" customFormat="1" ht="124.5" customHeight="1" thickBot="1" x14ac:dyDescent="0.35">
      <c r="A3" s="25" t="s">
        <v>2</v>
      </c>
      <c r="B3" s="25" t="s">
        <v>229</v>
      </c>
      <c r="C3" s="25" t="s">
        <v>230</v>
      </c>
      <c r="D3" s="25" t="s">
        <v>231</v>
      </c>
      <c r="E3" s="26" t="s">
        <v>232</v>
      </c>
      <c r="F3" s="25" t="s">
        <v>233</v>
      </c>
      <c r="G3" s="344" t="s">
        <v>234</v>
      </c>
      <c r="H3" s="344" t="s">
        <v>235</v>
      </c>
      <c r="I3" s="28" t="s">
        <v>236</v>
      </c>
      <c r="J3" s="29" t="s">
        <v>237</v>
      </c>
      <c r="K3" s="29" t="s">
        <v>238</v>
      </c>
      <c r="L3" s="30" t="s">
        <v>239</v>
      </c>
      <c r="M3" s="31" t="s">
        <v>240</v>
      </c>
      <c r="N3" s="31" t="s">
        <v>241</v>
      </c>
      <c r="O3" s="32" t="s">
        <v>242</v>
      </c>
      <c r="P3" s="32" t="s">
        <v>243</v>
      </c>
      <c r="Q3" s="363" t="s">
        <v>313</v>
      </c>
    </row>
    <row r="4" spans="1:18" s="48" customFormat="1" ht="40" hidden="1" customHeight="1" x14ac:dyDescent="0.3">
      <c r="A4" s="136" t="s">
        <v>279</v>
      </c>
      <c r="B4" s="36" t="s">
        <v>280</v>
      </c>
      <c r="C4" s="36" t="s">
        <v>64</v>
      </c>
      <c r="D4" s="36" t="s">
        <v>101</v>
      </c>
      <c r="E4" s="36" t="s">
        <v>246</v>
      </c>
      <c r="F4" s="37" t="s">
        <v>281</v>
      </c>
      <c r="G4" s="345"/>
      <c r="H4" s="346" t="s">
        <v>32</v>
      </c>
      <c r="I4" s="60"/>
      <c r="J4" s="78" t="s">
        <v>32</v>
      </c>
      <c r="K4" s="72"/>
      <c r="L4" s="43" t="s">
        <v>32</v>
      </c>
      <c r="M4" s="45" t="s">
        <v>32</v>
      </c>
      <c r="N4" s="45"/>
      <c r="O4" s="36" t="s">
        <v>275</v>
      </c>
      <c r="P4" s="73" t="s">
        <v>264</v>
      </c>
      <c r="Q4" s="74" t="s">
        <v>247</v>
      </c>
      <c r="R4" s="74"/>
    </row>
    <row r="5" spans="1:18" ht="40" customHeight="1" thickBot="1" x14ac:dyDescent="0.35">
      <c r="A5" s="35"/>
      <c r="B5" s="36"/>
      <c r="C5" s="36"/>
      <c r="D5" s="36"/>
      <c r="E5" s="37"/>
      <c r="F5" s="38"/>
      <c r="G5" s="347"/>
      <c r="H5" s="348"/>
      <c r="I5" s="309"/>
      <c r="J5" s="307"/>
      <c r="K5" s="271"/>
      <c r="L5" s="271"/>
      <c r="M5" s="308"/>
      <c r="N5" s="271"/>
      <c r="O5" s="310"/>
      <c r="P5" s="311"/>
      <c r="Q5" s="47"/>
      <c r="R5" s="137"/>
    </row>
    <row r="6" spans="1:18" ht="40" hidden="1" customHeight="1" x14ac:dyDescent="0.3">
      <c r="A6" s="312"/>
      <c r="B6" s="305"/>
      <c r="C6" s="305"/>
      <c r="D6" s="305"/>
      <c r="E6" s="306"/>
      <c r="F6" s="271"/>
      <c r="G6" s="349"/>
      <c r="H6" s="348"/>
      <c r="I6" s="308"/>
      <c r="J6" s="271"/>
      <c r="K6" s="271"/>
      <c r="L6" s="271"/>
      <c r="M6" s="309"/>
      <c r="N6" s="271"/>
      <c r="O6" s="305"/>
      <c r="P6" s="313"/>
      <c r="Q6" s="47"/>
      <c r="R6" s="47"/>
    </row>
    <row r="7" spans="1:18" s="48" customFormat="1" ht="40" hidden="1" customHeight="1" x14ac:dyDescent="0.3">
      <c r="A7" s="312"/>
      <c r="B7" s="305"/>
      <c r="C7" s="305"/>
      <c r="D7" s="305"/>
      <c r="E7" s="306"/>
      <c r="F7" s="271"/>
      <c r="G7" s="349"/>
      <c r="H7" s="348"/>
      <c r="I7" s="308"/>
      <c r="J7" s="271"/>
      <c r="K7" s="271"/>
      <c r="L7" s="271"/>
      <c r="M7" s="309"/>
      <c r="N7" s="271"/>
      <c r="O7" s="305"/>
      <c r="P7" s="313"/>
      <c r="Q7" s="47"/>
      <c r="R7" s="47"/>
    </row>
    <row r="8" spans="1:18" ht="40" hidden="1" customHeight="1" x14ac:dyDescent="0.3">
      <c r="A8" s="314"/>
      <c r="B8" s="305"/>
      <c r="C8" s="305"/>
      <c r="D8" s="305"/>
      <c r="E8" s="306"/>
      <c r="F8" s="271"/>
      <c r="G8" s="349"/>
      <c r="H8" s="348"/>
      <c r="I8" s="308"/>
      <c r="J8" s="271"/>
      <c r="K8" s="271"/>
      <c r="L8" s="271"/>
      <c r="M8" s="309"/>
      <c r="N8" s="271"/>
      <c r="O8" s="305"/>
      <c r="P8" s="313"/>
      <c r="Q8" s="47"/>
      <c r="R8" s="47"/>
    </row>
    <row r="9" spans="1:18" ht="40" hidden="1" customHeight="1" x14ac:dyDescent="0.3">
      <c r="A9" s="315"/>
      <c r="B9" s="305"/>
      <c r="C9" s="305"/>
      <c r="D9" s="305"/>
      <c r="E9" s="306"/>
      <c r="F9" s="271"/>
      <c r="G9" s="349"/>
      <c r="H9" s="348"/>
      <c r="I9" s="308"/>
      <c r="J9" s="271"/>
      <c r="K9" s="271"/>
      <c r="L9" s="271"/>
      <c r="M9" s="308"/>
      <c r="N9" s="271"/>
      <c r="O9" s="305"/>
      <c r="P9" s="313"/>
      <c r="Q9" s="47"/>
      <c r="R9" s="47"/>
    </row>
    <row r="10" spans="1:18" ht="40" hidden="1" customHeight="1" x14ac:dyDescent="0.3">
      <c r="A10" s="315"/>
      <c r="B10" s="305"/>
      <c r="C10" s="305"/>
      <c r="D10" s="305"/>
      <c r="E10" s="306"/>
      <c r="F10" s="271"/>
      <c r="G10" s="349"/>
      <c r="H10" s="348"/>
      <c r="I10" s="308"/>
      <c r="J10" s="271"/>
      <c r="K10" s="271"/>
      <c r="L10" s="271"/>
      <c r="M10" s="309"/>
      <c r="N10" s="271"/>
      <c r="O10" s="305"/>
      <c r="P10" s="313"/>
      <c r="Q10" s="47"/>
      <c r="R10" s="47"/>
    </row>
    <row r="11" spans="1:18" ht="40" hidden="1" customHeight="1" x14ac:dyDescent="0.3">
      <c r="A11" s="312"/>
      <c r="B11" s="305"/>
      <c r="C11" s="305"/>
      <c r="D11" s="305"/>
      <c r="E11" s="306"/>
      <c r="F11" s="271"/>
      <c r="G11" s="349"/>
      <c r="H11" s="350"/>
      <c r="I11" s="309"/>
      <c r="J11" s="271"/>
      <c r="K11" s="271"/>
      <c r="L11" s="271"/>
      <c r="M11" s="308"/>
      <c r="N11" s="271"/>
      <c r="O11" s="305"/>
      <c r="P11" s="313"/>
      <c r="Q11" s="47"/>
      <c r="R11" s="47"/>
    </row>
    <row r="12" spans="1:18" ht="40" hidden="1" customHeight="1" x14ac:dyDescent="0.3">
      <c r="A12" s="312"/>
      <c r="B12" s="305"/>
      <c r="C12" s="305"/>
      <c r="D12" s="305"/>
      <c r="E12" s="306"/>
      <c r="F12" s="271"/>
      <c r="G12" s="349"/>
      <c r="H12" s="350"/>
      <c r="I12" s="309"/>
      <c r="J12" s="271"/>
      <c r="K12" s="271"/>
      <c r="L12" s="271"/>
      <c r="M12" s="308"/>
      <c r="N12" s="271"/>
      <c r="O12" s="305"/>
      <c r="P12" s="313"/>
      <c r="Q12" s="47"/>
      <c r="R12" s="47"/>
    </row>
    <row r="13" spans="1:18" ht="40" customHeight="1" thickBot="1" x14ac:dyDescent="0.35">
      <c r="A13" s="35" t="s">
        <v>341</v>
      </c>
      <c r="B13" s="36" t="s">
        <v>340</v>
      </c>
      <c r="C13" s="36" t="s">
        <v>201</v>
      </c>
      <c r="D13" s="36"/>
      <c r="E13" s="37"/>
      <c r="F13" s="541">
        <v>23</v>
      </c>
      <c r="G13" s="349"/>
      <c r="H13" s="348"/>
      <c r="I13" s="308"/>
      <c r="J13" s="271"/>
      <c r="K13" s="271"/>
      <c r="L13" s="271"/>
      <c r="M13" s="309"/>
      <c r="N13" s="271"/>
      <c r="O13" s="530"/>
      <c r="P13" s="313"/>
      <c r="R13" s="143"/>
    </row>
    <row r="14" spans="1:18" ht="40" hidden="1" customHeight="1" x14ac:dyDescent="0.3">
      <c r="A14" s="312"/>
      <c r="B14" s="305"/>
      <c r="C14" s="305"/>
      <c r="D14" s="305"/>
      <c r="E14" s="306"/>
      <c r="F14" s="321"/>
      <c r="G14" s="349"/>
      <c r="H14" s="350"/>
      <c r="I14" s="309"/>
      <c r="J14" s="271"/>
      <c r="K14" s="271"/>
      <c r="L14" s="271"/>
      <c r="M14" s="308"/>
      <c r="N14" s="271"/>
      <c r="O14" s="305"/>
      <c r="P14" s="313"/>
      <c r="Q14" s="47"/>
      <c r="R14" s="47"/>
    </row>
    <row r="15" spans="1:18" ht="40" hidden="1" customHeight="1" x14ac:dyDescent="0.3">
      <c r="A15" s="312"/>
      <c r="B15" s="305"/>
      <c r="C15" s="305"/>
      <c r="D15" s="305"/>
      <c r="E15" s="306"/>
      <c r="F15" s="321"/>
      <c r="G15" s="349"/>
      <c r="H15" s="350"/>
      <c r="I15" s="309"/>
      <c r="J15" s="271"/>
      <c r="K15" s="271"/>
      <c r="L15" s="271"/>
      <c r="M15" s="309"/>
      <c r="N15" s="271"/>
      <c r="O15" s="305"/>
      <c r="P15" s="313"/>
      <c r="Q15" s="47"/>
      <c r="R15" s="47"/>
    </row>
    <row r="16" spans="1:18" ht="40" hidden="1" customHeight="1" x14ac:dyDescent="0.3">
      <c r="A16" s="312"/>
      <c r="B16" s="305"/>
      <c r="C16" s="305"/>
      <c r="D16" s="305"/>
      <c r="E16" s="306"/>
      <c r="F16" s="321"/>
      <c r="G16" s="349"/>
      <c r="H16" s="350"/>
      <c r="I16" s="308"/>
      <c r="J16" s="271"/>
      <c r="K16" s="271"/>
      <c r="L16" s="271"/>
      <c r="M16" s="309"/>
      <c r="N16" s="271"/>
      <c r="O16" s="305"/>
      <c r="P16" s="313"/>
      <c r="Q16" s="70"/>
      <c r="R16" s="47"/>
    </row>
    <row r="17" spans="1:18" s="48" customFormat="1" ht="40" customHeight="1" thickBot="1" x14ac:dyDescent="0.35">
      <c r="A17" s="35" t="s">
        <v>341</v>
      </c>
      <c r="B17" s="36" t="s">
        <v>344</v>
      </c>
      <c r="C17" s="36" t="s">
        <v>97</v>
      </c>
      <c r="D17" s="36"/>
      <c r="E17" s="37"/>
      <c r="F17" s="541">
        <v>25</v>
      </c>
      <c r="G17" s="349"/>
      <c r="H17" s="349"/>
      <c r="I17" s="309"/>
      <c r="J17" s="271"/>
      <c r="K17" s="271"/>
      <c r="L17" s="309"/>
      <c r="M17" s="271"/>
      <c r="N17" s="271"/>
      <c r="O17" s="529"/>
      <c r="P17" s="313"/>
      <c r="Q17" s="47"/>
      <c r="R17" s="144"/>
    </row>
    <row r="18" spans="1:18" ht="40" customHeight="1" thickBot="1" x14ac:dyDescent="0.35">
      <c r="A18" s="35" t="s">
        <v>341</v>
      </c>
      <c r="B18" s="36" t="s">
        <v>390</v>
      </c>
      <c r="C18" s="36" t="s">
        <v>64</v>
      </c>
      <c r="D18" s="36"/>
      <c r="E18" s="37"/>
      <c r="F18" s="541">
        <v>24</v>
      </c>
      <c r="G18" s="349"/>
      <c r="H18" s="349"/>
      <c r="I18" s="308"/>
      <c r="J18" s="271"/>
      <c r="K18" s="271"/>
      <c r="L18" s="308"/>
      <c r="M18" s="271"/>
      <c r="N18" s="271"/>
      <c r="O18" s="529"/>
      <c r="P18" s="313"/>
      <c r="Q18" s="363" t="s">
        <v>311</v>
      </c>
      <c r="R18" s="532" t="s">
        <v>314</v>
      </c>
    </row>
    <row r="19" spans="1:18" ht="40" customHeight="1" thickBot="1" x14ac:dyDescent="0.35">
      <c r="A19" s="35" t="s">
        <v>341</v>
      </c>
      <c r="B19" s="36" t="s">
        <v>342</v>
      </c>
      <c r="C19" s="36" t="s">
        <v>44</v>
      </c>
      <c r="D19" s="36"/>
      <c r="E19" s="37"/>
      <c r="F19" s="541">
        <v>26</v>
      </c>
      <c r="G19" s="349"/>
      <c r="H19" s="349"/>
      <c r="I19" s="308"/>
      <c r="J19" s="271"/>
      <c r="K19" s="271"/>
      <c r="L19" s="308"/>
      <c r="M19" s="271"/>
      <c r="N19" s="271"/>
      <c r="O19" s="531"/>
      <c r="P19" s="313"/>
      <c r="Q19" s="363"/>
      <c r="R19" s="367"/>
    </row>
    <row r="20" spans="1:18" ht="40" hidden="1" customHeight="1" x14ac:dyDescent="0.3">
      <c r="A20" s="50" t="s">
        <v>13</v>
      </c>
      <c r="B20" s="36" t="s">
        <v>346</v>
      </c>
      <c r="C20" s="36" t="s">
        <v>20</v>
      </c>
      <c r="D20" s="36"/>
      <c r="E20" s="37"/>
      <c r="F20" s="541">
        <v>26</v>
      </c>
      <c r="G20" s="349"/>
      <c r="H20" s="348"/>
      <c r="I20" s="308"/>
      <c r="J20" s="271"/>
      <c r="K20" s="271"/>
      <c r="L20" s="271"/>
      <c r="M20" s="309"/>
      <c r="N20" s="271"/>
      <c r="O20" s="305"/>
      <c r="P20" s="313"/>
      <c r="Q20" s="363"/>
      <c r="R20" s="363"/>
    </row>
    <row r="21" spans="1:18" ht="40" hidden="1" customHeight="1" x14ac:dyDescent="0.3">
      <c r="A21" s="312"/>
      <c r="B21" s="305"/>
      <c r="C21" s="305"/>
      <c r="D21" s="305"/>
      <c r="E21" s="306"/>
      <c r="F21" s="321"/>
      <c r="G21" s="349"/>
      <c r="H21" s="348"/>
      <c r="I21" s="308"/>
      <c r="J21" s="271"/>
      <c r="K21" s="271"/>
      <c r="L21" s="271"/>
      <c r="M21" s="308"/>
      <c r="N21" s="271"/>
      <c r="O21" s="305"/>
      <c r="P21" s="313"/>
      <c r="Q21" s="363"/>
      <c r="R21" s="363"/>
    </row>
    <row r="22" spans="1:18" ht="40" hidden="1" customHeight="1" x14ac:dyDescent="0.3">
      <c r="A22" s="312"/>
      <c r="B22" s="305"/>
      <c r="C22" s="305"/>
      <c r="D22" s="305"/>
      <c r="E22" s="306"/>
      <c r="F22" s="321"/>
      <c r="G22" s="349"/>
      <c r="H22" s="348"/>
      <c r="I22" s="308"/>
      <c r="J22" s="271"/>
      <c r="K22" s="271"/>
      <c r="L22" s="271"/>
      <c r="M22" s="309"/>
      <c r="N22" s="271"/>
      <c r="O22" s="305"/>
      <c r="P22" s="313"/>
      <c r="Q22" s="363"/>
      <c r="R22" s="363"/>
    </row>
    <row r="23" spans="1:18" ht="40" hidden="1" customHeight="1" x14ac:dyDescent="0.3">
      <c r="A23" s="312"/>
      <c r="B23" s="305"/>
      <c r="C23" s="305"/>
      <c r="D23" s="305"/>
      <c r="E23" s="306"/>
      <c r="F23" s="321"/>
      <c r="G23" s="349"/>
      <c r="H23" s="348"/>
      <c r="I23" s="308"/>
      <c r="J23" s="271"/>
      <c r="K23" s="271"/>
      <c r="L23" s="271"/>
      <c r="M23" s="309"/>
      <c r="N23" s="271"/>
      <c r="O23" s="305"/>
      <c r="P23" s="313"/>
      <c r="Q23" s="363"/>
      <c r="R23" s="363"/>
    </row>
    <row r="24" spans="1:18" ht="40" hidden="1" customHeight="1" x14ac:dyDescent="0.3">
      <c r="A24" s="312"/>
      <c r="B24" s="305"/>
      <c r="C24" s="305"/>
      <c r="D24" s="305"/>
      <c r="E24" s="306"/>
      <c r="F24" s="321"/>
      <c r="G24" s="349"/>
      <c r="H24" s="350"/>
      <c r="I24" s="308"/>
      <c r="J24" s="271"/>
      <c r="K24" s="271"/>
      <c r="L24" s="271"/>
      <c r="M24" s="309"/>
      <c r="N24" s="271"/>
      <c r="O24" s="305"/>
      <c r="P24" s="313"/>
      <c r="Q24" s="363"/>
      <c r="R24" s="363"/>
    </row>
    <row r="25" spans="1:18" ht="40" hidden="1" customHeight="1" x14ac:dyDescent="0.3">
      <c r="A25" s="312"/>
      <c r="B25" s="305"/>
      <c r="C25" s="305"/>
      <c r="D25" s="305"/>
      <c r="E25" s="306"/>
      <c r="F25" s="321"/>
      <c r="G25" s="349"/>
      <c r="H25" s="348"/>
      <c r="I25" s="308"/>
      <c r="J25" s="271"/>
      <c r="K25" s="271"/>
      <c r="L25" s="271"/>
      <c r="M25" s="308"/>
      <c r="N25" s="271"/>
      <c r="O25" s="305"/>
      <c r="P25" s="313"/>
      <c r="Q25" s="363"/>
      <c r="R25" s="363"/>
    </row>
    <row r="26" spans="1:18" ht="40" hidden="1" customHeight="1" x14ac:dyDescent="0.3">
      <c r="A26" s="312"/>
      <c r="B26" s="305"/>
      <c r="C26" s="305"/>
      <c r="D26" s="305"/>
      <c r="E26" s="305"/>
      <c r="F26" s="320"/>
      <c r="G26" s="351"/>
      <c r="H26" s="349"/>
      <c r="I26" s="308"/>
      <c r="J26" s="271"/>
      <c r="K26" s="308"/>
      <c r="L26" s="271"/>
      <c r="M26" s="271"/>
      <c r="N26" s="271"/>
      <c r="O26" s="271"/>
      <c r="P26" s="313"/>
      <c r="Q26" s="363"/>
      <c r="R26" s="363"/>
    </row>
    <row r="27" spans="1:18" ht="40" customHeight="1" thickBot="1" x14ac:dyDescent="0.35">
      <c r="A27" s="50" t="s">
        <v>13</v>
      </c>
      <c r="B27" s="36" t="s">
        <v>346</v>
      </c>
      <c r="C27" s="36" t="s">
        <v>20</v>
      </c>
      <c r="D27" s="36"/>
      <c r="E27" s="37"/>
      <c r="F27" s="541">
        <v>26</v>
      </c>
      <c r="G27" s="352"/>
      <c r="H27" s="352"/>
      <c r="I27" s="304"/>
      <c r="J27" s="304"/>
      <c r="K27" s="304"/>
      <c r="L27" s="304"/>
      <c r="M27" s="304"/>
      <c r="N27" s="304"/>
      <c r="O27" s="537"/>
      <c r="P27" s="304"/>
      <c r="Q27" s="363"/>
      <c r="R27" s="368"/>
    </row>
    <row r="28" spans="1:18" ht="40" customHeight="1" thickBot="1" x14ac:dyDescent="0.4">
      <c r="A28" s="35" t="s">
        <v>362</v>
      </c>
      <c r="B28" s="69" t="s">
        <v>363</v>
      </c>
      <c r="C28" s="36" t="s">
        <v>44</v>
      </c>
      <c r="D28" s="36"/>
      <c r="E28" s="37"/>
      <c r="F28" s="26">
        <v>25</v>
      </c>
      <c r="G28" s="349"/>
      <c r="H28" s="349"/>
      <c r="I28" s="271"/>
      <c r="J28" s="305"/>
      <c r="K28" s="271"/>
      <c r="L28" s="271"/>
      <c r="M28" s="271"/>
      <c r="N28" s="271"/>
      <c r="O28" s="539"/>
      <c r="P28" s="317"/>
      <c r="Q28" s="363" t="s">
        <v>316</v>
      </c>
      <c r="R28" s="538" t="s">
        <v>315</v>
      </c>
    </row>
    <row r="29" spans="1:18" ht="40" customHeight="1" thickBot="1" x14ac:dyDescent="0.35">
      <c r="A29" s="35" t="s">
        <v>362</v>
      </c>
      <c r="B29" s="36" t="s">
        <v>366</v>
      </c>
      <c r="C29" s="36" t="s">
        <v>20</v>
      </c>
      <c r="D29" s="36"/>
      <c r="E29" s="37"/>
      <c r="F29" s="26">
        <v>21</v>
      </c>
      <c r="G29" s="349"/>
      <c r="H29" s="348"/>
      <c r="I29" s="308"/>
      <c r="J29" s="271"/>
      <c r="K29" s="309"/>
      <c r="L29" s="271"/>
      <c r="M29" s="271"/>
      <c r="N29" s="308"/>
      <c r="O29" s="531"/>
      <c r="P29" s="313"/>
      <c r="Q29" s="363"/>
      <c r="R29" s="369"/>
    </row>
    <row r="30" spans="1:18" ht="40" hidden="1" customHeight="1" x14ac:dyDescent="0.3">
      <c r="A30" s="35" t="s">
        <v>362</v>
      </c>
      <c r="B30" s="36" t="s">
        <v>368</v>
      </c>
      <c r="C30" s="36" t="s">
        <v>59</v>
      </c>
      <c r="D30" s="36"/>
      <c r="E30" s="37"/>
      <c r="F30" s="26">
        <v>12</v>
      </c>
      <c r="G30" s="351"/>
      <c r="H30" s="349"/>
      <c r="I30" s="308"/>
      <c r="J30" s="271"/>
      <c r="K30" s="308"/>
      <c r="L30" s="271"/>
      <c r="M30" s="271"/>
      <c r="N30" s="271"/>
      <c r="O30" s="271"/>
      <c r="P30" s="313"/>
      <c r="Q30" s="363"/>
      <c r="R30" s="369"/>
    </row>
    <row r="31" spans="1:18" ht="40" hidden="1" customHeight="1" x14ac:dyDescent="0.3">
      <c r="A31" s="35" t="s">
        <v>362</v>
      </c>
      <c r="B31" s="36" t="s">
        <v>366</v>
      </c>
      <c r="C31" s="36" t="s">
        <v>20</v>
      </c>
      <c r="D31" s="36"/>
      <c r="E31" s="37"/>
      <c r="F31" s="26">
        <v>21</v>
      </c>
      <c r="G31" s="351"/>
      <c r="H31" s="349"/>
      <c r="I31" s="271"/>
      <c r="J31" s="271"/>
      <c r="K31" s="271"/>
      <c r="L31" s="271"/>
      <c r="M31" s="309"/>
      <c r="N31" s="271"/>
      <c r="O31" s="271"/>
      <c r="P31" s="313"/>
      <c r="Q31" s="363"/>
      <c r="R31" s="369"/>
    </row>
    <row r="32" spans="1:18" ht="40" customHeight="1" thickBot="1" x14ac:dyDescent="0.35">
      <c r="A32" s="35" t="s">
        <v>362</v>
      </c>
      <c r="B32" s="36" t="s">
        <v>368</v>
      </c>
      <c r="C32" s="36" t="s">
        <v>59</v>
      </c>
      <c r="D32" s="36"/>
      <c r="E32" s="37"/>
      <c r="F32" s="26">
        <v>12</v>
      </c>
      <c r="G32" s="349"/>
      <c r="H32" s="348"/>
      <c r="I32" s="309"/>
      <c r="J32" s="271"/>
      <c r="K32" s="271"/>
      <c r="L32" s="271"/>
      <c r="M32" s="308"/>
      <c r="N32" s="271"/>
      <c r="O32" s="530"/>
      <c r="P32" s="313"/>
      <c r="Q32" s="363" t="s">
        <v>316</v>
      </c>
      <c r="R32" s="534" t="s">
        <v>317</v>
      </c>
    </row>
    <row r="33" spans="1:18" ht="40" hidden="1" customHeight="1" x14ac:dyDescent="0.3">
      <c r="A33" s="319"/>
      <c r="B33" s="305"/>
      <c r="C33" s="305"/>
      <c r="D33" s="305"/>
      <c r="E33" s="306"/>
      <c r="F33" s="320"/>
      <c r="G33" s="349"/>
      <c r="H33" s="349"/>
      <c r="I33" s="271"/>
      <c r="J33" s="308"/>
      <c r="K33" s="271"/>
      <c r="L33" s="271"/>
      <c r="M33" s="271"/>
      <c r="N33" s="308"/>
      <c r="O33" s="305"/>
      <c r="P33" s="317"/>
      <c r="Q33" s="370"/>
      <c r="R33" s="368"/>
    </row>
    <row r="34" spans="1:18" ht="40" hidden="1" customHeight="1" x14ac:dyDescent="0.3">
      <c r="A34" s="312"/>
      <c r="B34" s="305"/>
      <c r="C34" s="305"/>
      <c r="D34" s="305"/>
      <c r="E34" s="306"/>
      <c r="F34" s="320"/>
      <c r="G34" s="349"/>
      <c r="H34" s="350"/>
      <c r="I34" s="309"/>
      <c r="J34" s="271"/>
      <c r="K34" s="271"/>
      <c r="L34" s="309"/>
      <c r="M34" s="271"/>
      <c r="N34" s="271"/>
      <c r="O34" s="271"/>
      <c r="P34" s="313"/>
      <c r="Q34" s="363"/>
      <c r="R34" s="369"/>
    </row>
    <row r="35" spans="1:18" ht="40" hidden="1" customHeight="1" x14ac:dyDescent="0.3">
      <c r="A35" s="319"/>
      <c r="B35" s="305"/>
      <c r="C35" s="305"/>
      <c r="D35" s="305"/>
      <c r="E35" s="305"/>
      <c r="F35" s="320"/>
      <c r="G35" s="349"/>
      <c r="H35" s="349"/>
      <c r="I35" s="271"/>
      <c r="J35" s="308"/>
      <c r="K35" s="271"/>
      <c r="L35" s="271"/>
      <c r="M35" s="309"/>
      <c r="N35" s="271"/>
      <c r="O35" s="305"/>
      <c r="P35" s="317"/>
      <c r="Q35" s="370"/>
      <c r="R35" s="368"/>
    </row>
    <row r="36" spans="1:18" ht="40" hidden="1" customHeight="1" x14ac:dyDescent="0.3">
      <c r="A36" s="304"/>
      <c r="B36" s="305"/>
      <c r="C36" s="305"/>
      <c r="D36" s="305"/>
      <c r="E36" s="306"/>
      <c r="F36" s="320"/>
      <c r="G36" s="349"/>
      <c r="H36" s="349"/>
      <c r="I36" s="308"/>
      <c r="J36" s="271"/>
      <c r="K36" s="271"/>
      <c r="L36" s="308"/>
      <c r="M36" s="271"/>
      <c r="N36" s="271"/>
      <c r="O36" s="271"/>
      <c r="P36" s="313"/>
      <c r="Q36" s="363"/>
      <c r="R36" s="369"/>
    </row>
    <row r="37" spans="1:18" ht="40" hidden="1" customHeight="1" x14ac:dyDescent="0.3">
      <c r="A37" s="312"/>
      <c r="B37" s="305"/>
      <c r="C37" s="305"/>
      <c r="D37" s="305"/>
      <c r="E37" s="306"/>
      <c r="F37" s="320"/>
      <c r="G37" s="349"/>
      <c r="H37" s="349"/>
      <c r="I37" s="308"/>
      <c r="J37" s="271"/>
      <c r="K37" s="271"/>
      <c r="L37" s="308"/>
      <c r="M37" s="271"/>
      <c r="N37" s="271"/>
      <c r="O37" s="271"/>
      <c r="P37" s="313"/>
      <c r="Q37" s="363"/>
      <c r="R37" s="369"/>
    </row>
    <row r="38" spans="1:18" ht="40" hidden="1" customHeight="1" x14ac:dyDescent="0.3">
      <c r="A38" s="312"/>
      <c r="B38" s="305"/>
      <c r="C38" s="305"/>
      <c r="D38" s="305"/>
      <c r="E38" s="305"/>
      <c r="F38" s="320"/>
      <c r="G38" s="349"/>
      <c r="H38" s="349"/>
      <c r="I38" s="308"/>
      <c r="J38" s="271"/>
      <c r="K38" s="309"/>
      <c r="L38" s="271"/>
      <c r="M38" s="309"/>
      <c r="N38" s="271"/>
      <c r="O38" s="271"/>
      <c r="P38" s="313"/>
      <c r="Q38" s="363"/>
      <c r="R38" s="369"/>
    </row>
    <row r="39" spans="1:18" ht="40" hidden="1" customHeight="1" x14ac:dyDescent="0.3">
      <c r="A39" s="312"/>
      <c r="B39" s="305"/>
      <c r="C39" s="305"/>
      <c r="D39" s="305"/>
      <c r="E39" s="305"/>
      <c r="F39" s="320"/>
      <c r="G39" s="353"/>
      <c r="H39" s="349"/>
      <c r="I39" s="320"/>
      <c r="J39" s="271"/>
      <c r="K39" s="271"/>
      <c r="L39" s="271"/>
      <c r="M39" s="320"/>
      <c r="N39" s="271"/>
      <c r="O39" s="271"/>
      <c r="P39" s="313"/>
      <c r="Q39" s="363"/>
      <c r="R39" s="369"/>
    </row>
    <row r="40" spans="1:18" ht="40" customHeight="1" thickBot="1" x14ac:dyDescent="0.35">
      <c r="A40" s="35" t="s">
        <v>377</v>
      </c>
      <c r="B40" s="36" t="s">
        <v>379</v>
      </c>
      <c r="C40" s="36" t="s">
        <v>44</v>
      </c>
      <c r="D40" s="36"/>
      <c r="E40" s="36"/>
      <c r="F40" s="541">
        <v>30</v>
      </c>
      <c r="G40" s="352"/>
      <c r="H40" s="352"/>
      <c r="I40" s="304"/>
      <c r="J40" s="304"/>
      <c r="K40" s="304"/>
      <c r="L40" s="304"/>
      <c r="M40" s="304"/>
      <c r="N40" s="304"/>
      <c r="O40" s="537"/>
      <c r="P40" s="304"/>
      <c r="Q40" s="370"/>
      <c r="R40" s="369"/>
    </row>
    <row r="41" spans="1:18" ht="40" hidden="1" customHeight="1" x14ac:dyDescent="0.3">
      <c r="A41" s="312"/>
      <c r="B41" s="305"/>
      <c r="C41" s="305"/>
      <c r="D41" s="305"/>
      <c r="E41" s="305"/>
      <c r="F41" s="320"/>
      <c r="G41" s="349"/>
      <c r="H41" s="349"/>
      <c r="I41" s="309"/>
      <c r="J41" s="271"/>
      <c r="K41" s="271"/>
      <c r="L41" s="271"/>
      <c r="M41" s="308"/>
      <c r="N41" s="271"/>
      <c r="O41" s="305"/>
      <c r="P41" s="317"/>
      <c r="Q41" s="74"/>
      <c r="R41" s="74"/>
    </row>
    <row r="42" spans="1:18" ht="40" hidden="1" customHeight="1" x14ac:dyDescent="0.3">
      <c r="A42" s="312"/>
      <c r="B42" s="305"/>
      <c r="C42" s="305"/>
      <c r="D42" s="305"/>
      <c r="E42" s="305"/>
      <c r="F42" s="321"/>
      <c r="G42" s="349"/>
      <c r="H42" s="349"/>
      <c r="I42" s="271"/>
      <c r="J42" s="271"/>
      <c r="K42" s="271"/>
      <c r="L42" s="271"/>
      <c r="M42" s="271"/>
      <c r="N42" s="271"/>
      <c r="O42" s="323"/>
      <c r="P42" s="313"/>
      <c r="Q42" s="47"/>
      <c r="R42" s="47"/>
    </row>
    <row r="43" spans="1:18" ht="40" customHeight="1" thickBot="1" x14ac:dyDescent="0.3">
      <c r="A43" s="87" t="s">
        <v>386</v>
      </c>
      <c r="B43" s="88" t="s">
        <v>387</v>
      </c>
      <c r="C43" s="88" t="s">
        <v>75</v>
      </c>
      <c r="D43" s="88"/>
      <c r="E43" s="88"/>
      <c r="F43" s="554">
        <v>23</v>
      </c>
      <c r="G43" s="354"/>
      <c r="H43" s="354"/>
      <c r="I43" s="270"/>
      <c r="J43" s="270"/>
      <c r="K43" s="270"/>
      <c r="L43" s="270"/>
      <c r="M43" s="270"/>
      <c r="N43" s="270"/>
      <c r="O43" s="536"/>
      <c r="P43" s="325"/>
      <c r="Q43" s="95"/>
      <c r="R43" s="254"/>
    </row>
    <row r="44" spans="1:18" ht="40" hidden="1" customHeight="1" x14ac:dyDescent="0.3">
      <c r="A44" s="87" t="s">
        <v>386</v>
      </c>
      <c r="B44" s="88" t="s">
        <v>388</v>
      </c>
      <c r="C44" s="88"/>
      <c r="D44" s="88"/>
      <c r="E44" s="88"/>
      <c r="F44" s="554">
        <v>23</v>
      </c>
      <c r="G44" s="349"/>
      <c r="H44" s="355"/>
      <c r="I44" s="308"/>
      <c r="J44" s="271"/>
      <c r="K44" s="271"/>
      <c r="L44" s="308"/>
      <c r="M44" s="309"/>
      <c r="N44" s="271"/>
      <c r="O44" s="528"/>
      <c r="P44" s="313"/>
      <c r="Q44" s="47"/>
      <c r="R44" s="253"/>
    </row>
    <row r="45" spans="1:18" ht="40" hidden="1" customHeight="1" x14ac:dyDescent="0.3">
      <c r="A45" s="87" t="s">
        <v>386</v>
      </c>
      <c r="B45" s="88" t="s">
        <v>387</v>
      </c>
      <c r="C45" s="88" t="s">
        <v>75</v>
      </c>
      <c r="D45" s="88"/>
      <c r="E45" s="88"/>
      <c r="F45" s="554">
        <v>23</v>
      </c>
      <c r="G45" s="349"/>
      <c r="H45" s="349"/>
      <c r="I45" s="309"/>
      <c r="J45" s="271"/>
      <c r="K45" s="308"/>
      <c r="L45" s="271"/>
      <c r="M45" s="308"/>
      <c r="N45" s="271"/>
      <c r="O45" s="528"/>
      <c r="P45" s="313"/>
      <c r="Q45" s="47"/>
      <c r="R45" s="253"/>
    </row>
    <row r="46" spans="1:18" ht="40" customHeight="1" thickBot="1" x14ac:dyDescent="0.3">
      <c r="A46" s="87" t="s">
        <v>386</v>
      </c>
      <c r="B46" s="88" t="s">
        <v>388</v>
      </c>
      <c r="C46" s="88" t="s">
        <v>395</v>
      </c>
      <c r="D46" s="88"/>
      <c r="E46" s="88"/>
      <c r="F46" s="554">
        <v>23</v>
      </c>
      <c r="G46" s="354"/>
      <c r="H46" s="354"/>
      <c r="I46" s="270"/>
      <c r="J46" s="270"/>
      <c r="K46" s="270"/>
      <c r="L46" s="270"/>
      <c r="M46" s="270"/>
      <c r="N46" s="270"/>
      <c r="O46" s="536"/>
      <c r="P46" s="325"/>
      <c r="Q46" s="95"/>
      <c r="R46" s="253"/>
    </row>
    <row r="47" spans="1:18" ht="40" customHeight="1" thickBot="1" x14ac:dyDescent="0.35">
      <c r="A47" s="304"/>
      <c r="B47" s="304"/>
      <c r="C47" s="304"/>
      <c r="D47" s="304"/>
      <c r="E47" s="304"/>
      <c r="F47" s="322"/>
      <c r="G47" s="352"/>
      <c r="H47" s="352"/>
      <c r="I47" s="304"/>
      <c r="J47" s="304"/>
      <c r="K47" s="304"/>
      <c r="L47" s="304"/>
      <c r="M47" s="304"/>
      <c r="N47" s="304"/>
      <c r="O47" s="304"/>
      <c r="P47" s="304"/>
      <c r="Q47" s="47"/>
      <c r="R47" s="255"/>
    </row>
    <row r="48" spans="1:18" ht="40" customHeight="1" thickBot="1" x14ac:dyDescent="0.3">
      <c r="A48" s="324"/>
      <c r="B48" s="324"/>
      <c r="C48" s="324"/>
      <c r="D48" s="324"/>
      <c r="E48" s="324"/>
      <c r="F48" s="326"/>
      <c r="G48" s="356"/>
      <c r="H48" s="356"/>
      <c r="I48" s="324"/>
      <c r="J48" s="324"/>
      <c r="K48" s="324"/>
      <c r="L48" s="324"/>
      <c r="M48" s="324"/>
      <c r="N48" s="324"/>
      <c r="O48" s="324"/>
      <c r="P48" s="324"/>
      <c r="Q48" s="47"/>
      <c r="R48" s="254"/>
    </row>
    <row r="49" spans="1:18" ht="40" hidden="1" customHeight="1" x14ac:dyDescent="0.3">
      <c r="A49" s="312"/>
      <c r="B49" s="305"/>
      <c r="C49" s="305"/>
      <c r="D49" s="305"/>
      <c r="E49" s="306"/>
      <c r="F49" s="271"/>
      <c r="G49" s="349"/>
      <c r="H49" s="350"/>
      <c r="I49" s="309"/>
      <c r="J49" s="271"/>
      <c r="K49" s="271"/>
      <c r="L49" s="309"/>
      <c r="M49" s="271"/>
      <c r="N49" s="271"/>
      <c r="O49" s="271"/>
      <c r="P49" s="313"/>
      <c r="Q49" s="47"/>
      <c r="R49" s="253"/>
    </row>
    <row r="50" spans="1:18" ht="40" hidden="1" customHeight="1" x14ac:dyDescent="0.3">
      <c r="A50" s="312"/>
      <c r="B50" s="305"/>
      <c r="C50" s="305"/>
      <c r="D50" s="305"/>
      <c r="E50" s="306"/>
      <c r="F50" s="271"/>
      <c r="G50" s="349"/>
      <c r="H50" s="355"/>
      <c r="I50" s="309"/>
      <c r="J50" s="271"/>
      <c r="K50" s="271"/>
      <c r="L50" s="309"/>
      <c r="M50" s="308"/>
      <c r="N50" s="271"/>
      <c r="O50" s="305"/>
      <c r="P50" s="313"/>
      <c r="Q50" s="47"/>
      <c r="R50" s="253"/>
    </row>
    <row r="51" spans="1:18" ht="40" hidden="1" customHeight="1" x14ac:dyDescent="0.3">
      <c r="A51" s="312"/>
      <c r="B51" s="305"/>
      <c r="C51" s="305"/>
      <c r="D51" s="305"/>
      <c r="E51" s="305"/>
      <c r="F51" s="306"/>
      <c r="G51" s="349"/>
      <c r="H51" s="349"/>
      <c r="I51" s="309"/>
      <c r="J51" s="271"/>
      <c r="K51" s="271"/>
      <c r="L51" s="271"/>
      <c r="M51" s="309"/>
      <c r="N51" s="271"/>
      <c r="O51" s="305"/>
      <c r="P51" s="317"/>
      <c r="Q51" s="74"/>
      <c r="R51" s="253"/>
    </row>
    <row r="52" spans="1:18" ht="40" hidden="1" customHeight="1" x14ac:dyDescent="0.3">
      <c r="A52" s="327"/>
      <c r="B52" s="305"/>
      <c r="C52" s="305"/>
      <c r="D52" s="305"/>
      <c r="E52" s="306"/>
      <c r="F52" s="306"/>
      <c r="G52" s="349"/>
      <c r="H52" s="348"/>
      <c r="I52" s="271"/>
      <c r="J52" s="308"/>
      <c r="K52" s="271"/>
      <c r="L52" s="271"/>
      <c r="M52" s="309"/>
      <c r="N52" s="271"/>
      <c r="O52" s="271"/>
      <c r="P52" s="313"/>
      <c r="Q52" s="47"/>
      <c r="R52" s="253"/>
    </row>
    <row r="53" spans="1:18" ht="40" hidden="1" customHeight="1" x14ac:dyDescent="0.3">
      <c r="A53" s="312"/>
      <c r="B53" s="305"/>
      <c r="C53" s="305"/>
      <c r="D53" s="305"/>
      <c r="E53" s="305"/>
      <c r="F53" s="306"/>
      <c r="G53" s="349"/>
      <c r="H53" s="349"/>
      <c r="I53" s="271"/>
      <c r="J53" s="308"/>
      <c r="K53" s="271"/>
      <c r="L53" s="271"/>
      <c r="M53" s="271"/>
      <c r="N53" s="271"/>
      <c r="O53" s="305"/>
      <c r="P53" s="317"/>
      <c r="Q53" s="74"/>
      <c r="R53" s="253"/>
    </row>
    <row r="54" spans="1:18" ht="40" hidden="1" customHeight="1" x14ac:dyDescent="0.3">
      <c r="A54" s="312"/>
      <c r="B54" s="305"/>
      <c r="C54" s="305"/>
      <c r="D54" s="305"/>
      <c r="E54" s="305"/>
      <c r="F54" s="306"/>
      <c r="G54" s="351"/>
      <c r="H54" s="349"/>
      <c r="I54" s="271"/>
      <c r="J54" s="271"/>
      <c r="K54" s="308"/>
      <c r="L54" s="271"/>
      <c r="M54" s="271"/>
      <c r="N54" s="271"/>
      <c r="O54" s="271"/>
      <c r="P54" s="313"/>
      <c r="Q54" s="47"/>
      <c r="R54" s="253"/>
    </row>
    <row r="55" spans="1:18" ht="40" hidden="1" customHeight="1" x14ac:dyDescent="0.3">
      <c r="A55" s="312"/>
      <c r="B55" s="305"/>
      <c r="C55" s="305"/>
      <c r="D55" s="305"/>
      <c r="E55" s="306"/>
      <c r="F55" s="306"/>
      <c r="G55" s="349"/>
      <c r="H55" s="349"/>
      <c r="I55" s="309"/>
      <c r="J55" s="271"/>
      <c r="K55" s="271"/>
      <c r="L55" s="308"/>
      <c r="M55" s="271"/>
      <c r="N55" s="271"/>
      <c r="O55" s="271"/>
      <c r="P55" s="313"/>
      <c r="Q55" s="47"/>
      <c r="R55" s="253"/>
    </row>
    <row r="56" spans="1:18" ht="40" hidden="1" customHeight="1" x14ac:dyDescent="0.3">
      <c r="A56" s="312"/>
      <c r="B56" s="305"/>
      <c r="C56" s="305"/>
      <c r="D56" s="305"/>
      <c r="E56" s="306"/>
      <c r="F56" s="306"/>
      <c r="G56" s="349"/>
      <c r="H56" s="349"/>
      <c r="I56" s="309"/>
      <c r="J56" s="271"/>
      <c r="K56" s="271"/>
      <c r="L56" s="308"/>
      <c r="M56" s="271"/>
      <c r="N56" s="271"/>
      <c r="O56" s="271"/>
      <c r="P56" s="313"/>
      <c r="Q56" s="47"/>
      <c r="R56" s="253"/>
    </row>
    <row r="57" spans="1:18" ht="40" hidden="1" customHeight="1" x14ac:dyDescent="0.3">
      <c r="A57" s="312"/>
      <c r="B57" s="305"/>
      <c r="C57" s="305"/>
      <c r="D57" s="305"/>
      <c r="E57" s="306"/>
      <c r="F57" s="306"/>
      <c r="G57" s="349"/>
      <c r="H57" s="349"/>
      <c r="I57" s="271"/>
      <c r="J57" s="271"/>
      <c r="K57" s="328"/>
      <c r="L57" s="271"/>
      <c r="M57" s="328"/>
      <c r="N57" s="271"/>
      <c r="O57" s="271"/>
      <c r="P57" s="313"/>
      <c r="Q57" s="47"/>
      <c r="R57" s="253"/>
    </row>
    <row r="58" spans="1:18" ht="40" hidden="1" customHeight="1" x14ac:dyDescent="0.3">
      <c r="A58" s="312"/>
      <c r="B58" s="305"/>
      <c r="C58" s="305"/>
      <c r="D58" s="305"/>
      <c r="E58" s="306"/>
      <c r="F58" s="306"/>
      <c r="G58" s="349"/>
      <c r="H58" s="349"/>
      <c r="I58" s="309"/>
      <c r="J58" s="271"/>
      <c r="K58" s="271"/>
      <c r="L58" s="308"/>
      <c r="M58" s="271"/>
      <c r="N58" s="271"/>
      <c r="O58" s="271"/>
      <c r="P58" s="313"/>
      <c r="Q58" s="114"/>
      <c r="R58" s="253"/>
    </row>
    <row r="59" spans="1:18" ht="40" customHeight="1" thickBot="1" x14ac:dyDescent="0.3">
      <c r="A59" s="304"/>
      <c r="B59" s="304"/>
      <c r="C59" s="304"/>
      <c r="D59" s="304"/>
      <c r="E59" s="304"/>
      <c r="F59" s="322"/>
      <c r="G59" s="352"/>
      <c r="H59" s="352"/>
      <c r="I59" s="304"/>
      <c r="J59" s="304"/>
      <c r="K59" s="304"/>
      <c r="L59" s="304"/>
      <c r="M59" s="304"/>
      <c r="N59" s="304"/>
      <c r="O59" s="304"/>
      <c r="P59" s="304"/>
      <c r="Q59" s="38"/>
      <c r="R59" s="254"/>
    </row>
    <row r="60" spans="1:18" ht="40" customHeight="1" thickBot="1" x14ac:dyDescent="0.35">
      <c r="A60" s="304"/>
      <c r="B60" s="329"/>
      <c r="C60" s="329"/>
      <c r="D60" s="305"/>
      <c r="E60" s="330"/>
      <c r="F60" s="306"/>
      <c r="G60" s="349"/>
      <c r="H60" s="349"/>
      <c r="I60" s="271"/>
      <c r="J60" s="271"/>
      <c r="K60" s="308"/>
      <c r="L60" s="271"/>
      <c r="M60" s="308"/>
      <c r="N60" s="271"/>
      <c r="O60" s="323"/>
      <c r="P60" s="313"/>
      <c r="Q60" s="38"/>
      <c r="R60" s="253"/>
    </row>
    <row r="61" spans="1:18" ht="40" hidden="1" customHeight="1" x14ac:dyDescent="0.3">
      <c r="A61" s="312"/>
      <c r="B61" s="305"/>
      <c r="C61" s="305"/>
      <c r="D61" s="305"/>
      <c r="E61" s="306"/>
      <c r="F61" s="271"/>
      <c r="G61" s="349"/>
      <c r="H61" s="350"/>
      <c r="I61" s="309"/>
      <c r="J61" s="271"/>
      <c r="K61" s="271"/>
      <c r="L61" s="309"/>
      <c r="M61" s="271"/>
      <c r="N61" s="271"/>
      <c r="O61" s="271"/>
      <c r="P61" s="313"/>
      <c r="Q61" s="47"/>
      <c r="R61" s="47"/>
    </row>
    <row r="62" spans="1:18" ht="40" hidden="1" customHeight="1" x14ac:dyDescent="0.3">
      <c r="A62" s="312"/>
      <c r="B62" s="305"/>
      <c r="C62" s="305"/>
      <c r="D62" s="305"/>
      <c r="E62" s="306"/>
      <c r="F62" s="271"/>
      <c r="G62" s="349"/>
      <c r="H62" s="350"/>
      <c r="I62" s="309"/>
      <c r="J62" s="271"/>
      <c r="K62" s="271"/>
      <c r="L62" s="309"/>
      <c r="M62" s="271"/>
      <c r="N62" s="271"/>
      <c r="O62" s="271"/>
      <c r="P62" s="313"/>
      <c r="Q62" s="47"/>
      <c r="R62" s="47"/>
    </row>
    <row r="63" spans="1:18" ht="40" hidden="1" customHeight="1" x14ac:dyDescent="0.3">
      <c r="A63" s="312"/>
      <c r="B63" s="305"/>
      <c r="C63" s="305"/>
      <c r="D63" s="305"/>
      <c r="E63" s="306"/>
      <c r="F63" s="271"/>
      <c r="G63" s="349"/>
      <c r="H63" s="355"/>
      <c r="I63" s="309"/>
      <c r="J63" s="271"/>
      <c r="K63" s="271"/>
      <c r="L63" s="309"/>
      <c r="M63" s="308"/>
      <c r="N63" s="271"/>
      <c r="O63" s="305"/>
      <c r="P63" s="313"/>
      <c r="Q63" s="47"/>
      <c r="R63" s="47"/>
    </row>
    <row r="64" spans="1:18" ht="40" hidden="1" customHeight="1" x14ac:dyDescent="0.3">
      <c r="A64" s="312"/>
      <c r="B64" s="305"/>
      <c r="C64" s="305"/>
      <c r="D64" s="305"/>
      <c r="E64" s="305"/>
      <c r="F64" s="306"/>
      <c r="G64" s="349"/>
      <c r="H64" s="349"/>
      <c r="I64" s="309"/>
      <c r="J64" s="271"/>
      <c r="K64" s="271"/>
      <c r="L64" s="271"/>
      <c r="M64" s="309"/>
      <c r="N64" s="271"/>
      <c r="O64" s="305"/>
      <c r="P64" s="317"/>
      <c r="Q64" s="74"/>
      <c r="R64" s="74"/>
    </row>
    <row r="65" spans="1:18" ht="40" hidden="1" customHeight="1" x14ac:dyDescent="0.3">
      <c r="A65" s="327"/>
      <c r="B65" s="305"/>
      <c r="C65" s="305"/>
      <c r="D65" s="305"/>
      <c r="E65" s="306"/>
      <c r="F65" s="306"/>
      <c r="G65" s="349"/>
      <c r="H65" s="348"/>
      <c r="I65" s="271"/>
      <c r="J65" s="308"/>
      <c r="K65" s="271"/>
      <c r="L65" s="271"/>
      <c r="M65" s="309"/>
      <c r="N65" s="271"/>
      <c r="O65" s="271"/>
      <c r="P65" s="313"/>
      <c r="Q65" s="47"/>
      <c r="R65" s="47"/>
    </row>
    <row r="66" spans="1:18" ht="30" customHeight="1" thickBot="1" x14ac:dyDescent="0.35">
      <c r="A66" s="331"/>
      <c r="B66" s="332"/>
      <c r="C66" s="332"/>
      <c r="D66" s="333"/>
      <c r="E66" s="334"/>
      <c r="F66" s="334"/>
      <c r="G66" s="357"/>
      <c r="H66" s="358"/>
      <c r="I66" s="333"/>
      <c r="J66" s="333"/>
      <c r="K66" s="332"/>
      <c r="L66" s="333"/>
      <c r="M66" s="333"/>
      <c r="N66" s="333"/>
      <c r="O66" s="333"/>
      <c r="P66" s="335"/>
      <c r="Q66" s="74"/>
      <c r="R66" s="74"/>
    </row>
    <row r="67" spans="1:18" ht="33.75" customHeight="1" thickBot="1" x14ac:dyDescent="0.3">
      <c r="A67" s="331"/>
      <c r="B67" s="331"/>
      <c r="C67" s="331"/>
      <c r="D67" s="331"/>
      <c r="E67" s="331"/>
      <c r="F67" s="336"/>
      <c r="G67" s="359"/>
      <c r="H67" s="359"/>
      <c r="I67" s="331"/>
      <c r="J67" s="331"/>
      <c r="K67" s="331"/>
      <c r="L67" s="331"/>
      <c r="M67" s="331"/>
      <c r="N67" s="331"/>
      <c r="O67" s="331"/>
      <c r="P67" s="331"/>
      <c r="Q67" s="47"/>
      <c r="R67" s="47"/>
    </row>
    <row r="68" spans="1:18" ht="27.75" customHeight="1" x14ac:dyDescent="0.3">
      <c r="A68" s="9"/>
      <c r="B68" s="9"/>
      <c r="C68" s="9"/>
      <c r="D68" s="9"/>
      <c r="E68" s="9"/>
      <c r="F68" s="10"/>
      <c r="G68" s="360"/>
      <c r="H68" s="360"/>
      <c r="I68" s="121"/>
      <c r="J68" s="122"/>
      <c r="K68" s="122"/>
      <c r="L68" s="123"/>
      <c r="M68" s="124"/>
      <c r="N68" s="125"/>
      <c r="O68" s="119"/>
      <c r="P68" s="126"/>
      <c r="Q68" s="126"/>
      <c r="R68" s="126"/>
    </row>
    <row r="69" spans="1:18" ht="15.75" customHeight="1" x14ac:dyDescent="0.3">
      <c r="A69" s="50" t="s">
        <v>286</v>
      </c>
      <c r="B69" s="126"/>
      <c r="C69" s="126"/>
      <c r="D69" s="126"/>
      <c r="E69" s="126"/>
      <c r="F69" s="126"/>
      <c r="G69" s="361">
        <f>SUMPRODUCT((D4:D65="PS")*(G4:G65="x"))</f>
        <v>0</v>
      </c>
      <c r="H69" s="361">
        <f>SUMPRODUCT((D4:D65="PS")*(H4:H65="x"))</f>
        <v>0</v>
      </c>
      <c r="I69" s="127">
        <f>SUMPRODUCT((D4:D65="PS")*(I4:I65="x"))</f>
        <v>0</v>
      </c>
      <c r="J69" s="127">
        <f>SUMPRODUCT((D4:D65="PS")*(J4:J65="x"))</f>
        <v>0</v>
      </c>
      <c r="K69" s="127">
        <f>SUMPRODUCT((D4:D65="PS")*(K4:K65="x"))</f>
        <v>0</v>
      </c>
      <c r="L69" s="127">
        <f>SUMPRODUCT((D4:D65="PS")*(L4:L65="x"))</f>
        <v>0</v>
      </c>
      <c r="M69" s="127">
        <f>SUMPRODUCT((D4:D65="PS")*(M4:M65="x"))</f>
        <v>0</v>
      </c>
      <c r="N69" s="127">
        <f>SUMPRODUCT((D4:D65="PS")*(N4:N65="x"))</f>
        <v>0</v>
      </c>
      <c r="O69" s="119"/>
      <c r="P69" s="126"/>
      <c r="Q69">
        <f t="shared" ref="Q69:Q76" si="0">SUM(G69:P69)</f>
        <v>0</v>
      </c>
      <c r="R69" s="126"/>
    </row>
    <row r="70" spans="1:18" ht="15.75" customHeight="1" x14ac:dyDescent="0.3">
      <c r="A70" s="50" t="s">
        <v>287</v>
      </c>
      <c r="B70" s="126"/>
      <c r="C70" s="126"/>
      <c r="D70" s="126"/>
      <c r="E70" s="126"/>
      <c r="F70" s="126"/>
      <c r="G70" s="361">
        <f>SUMPRODUCT((D4:D65="MS")*(G4:G65="x"))</f>
        <v>0</v>
      </c>
      <c r="H70" s="361">
        <f>SUMPRODUCT((D4:D65="MS")*(H4:H65="x"))</f>
        <v>0</v>
      </c>
      <c r="I70" s="127">
        <f>SUMPRODUCT((D4:D65="MS")*(I4:I65="x"))</f>
        <v>0</v>
      </c>
      <c r="J70" s="127">
        <f>SUMPRODUCT((D4:D65="MS")*(J4:J65="x"))</f>
        <v>0</v>
      </c>
      <c r="K70" s="127">
        <f>SUMPRODUCT((D4:D65="MS")*(K4:K65="x"))</f>
        <v>0</v>
      </c>
      <c r="L70" s="127">
        <f>SUMPRODUCT((D4:D65="MS")*(L4:L65="x"))</f>
        <v>0</v>
      </c>
      <c r="M70" s="127">
        <f>SUMPRODUCT((D4:D65="MS")*(M4:M65="x"))</f>
        <v>0</v>
      </c>
      <c r="N70" s="127">
        <f>SUMPRODUCT((D4:D65="MS")*(N4:N65="x"))</f>
        <v>0</v>
      </c>
      <c r="O70" s="119"/>
      <c r="P70" s="126"/>
      <c r="Q70">
        <f t="shared" si="0"/>
        <v>0</v>
      </c>
      <c r="R70" s="126"/>
    </row>
    <row r="71" spans="1:18" ht="15.75" customHeight="1" x14ac:dyDescent="0.3">
      <c r="A71" s="50" t="s">
        <v>288</v>
      </c>
      <c r="B71" s="126"/>
      <c r="C71" s="126"/>
      <c r="D71" s="126"/>
      <c r="E71" s="126"/>
      <c r="F71" s="126"/>
      <c r="G71" s="361">
        <f>SUMPRODUCT((D4:D65="GS")*(G4:G65="x"))</f>
        <v>0</v>
      </c>
      <c r="H71" s="361">
        <f>SUMPRODUCT((D4:D65="GS")*(H4:H65="x"))</f>
        <v>0</v>
      </c>
      <c r="I71" s="127">
        <f>SUMPRODUCT((D4:D65="GS")*(I4:I65="x"))</f>
        <v>0</v>
      </c>
      <c r="J71" s="127">
        <f>SUMPRODUCT((D4:D65="GS")*(J4:J65="x"))</f>
        <v>0</v>
      </c>
      <c r="K71" s="127">
        <f>SUMPRODUCT((D4:D65="GS")*(K4:K65="x"))</f>
        <v>0</v>
      </c>
      <c r="L71" s="127">
        <f>SUMPRODUCT((D4:D65="GS")*(L4:L65="x"))</f>
        <v>0</v>
      </c>
      <c r="M71" s="127">
        <f>SUMPRODUCT((D4:D65="GS")*(M4:M65="x"))</f>
        <v>0</v>
      </c>
      <c r="N71" s="127">
        <f>SUMPRODUCT((D4:D65="GS")*(N4:N65="x"))</f>
        <v>0</v>
      </c>
      <c r="O71" s="119"/>
      <c r="P71" s="126"/>
      <c r="Q71">
        <f t="shared" si="0"/>
        <v>0</v>
      </c>
      <c r="R71" s="126"/>
    </row>
    <row r="72" spans="1:18" ht="13" x14ac:dyDescent="0.25">
      <c r="A72" s="50" t="s">
        <v>289</v>
      </c>
      <c r="F72"/>
      <c r="G72" s="361">
        <f>SUMPRODUCT((D4:D65="CP")*(G4:G65="x"))</f>
        <v>0</v>
      </c>
      <c r="H72" s="361">
        <f>SUMPRODUCT((D4:D65="CP")*(H4:H65="x"))</f>
        <v>0</v>
      </c>
      <c r="I72" s="17">
        <f>SUMPRODUCT((D4:D65="CP")*(I4:I65="x"))</f>
        <v>0</v>
      </c>
      <c r="J72" s="128">
        <f>SUMPRODUCT((D4:D65="CP")*(J4:J65="x"))</f>
        <v>0</v>
      </c>
      <c r="K72" s="128">
        <f>SUMPRODUCT((D4:D65="CP")*(K4:K65="x"))</f>
        <v>0</v>
      </c>
      <c r="L72" s="18">
        <f>SUMPRODUCT((D4:D65="CP")*(L4:L65="x"))</f>
        <v>0</v>
      </c>
      <c r="M72" s="129">
        <f>SUMPRODUCT((D4:D65="CP")*(M4:M65="x"))</f>
        <v>0</v>
      </c>
      <c r="N72" s="129">
        <f>SUMPRODUCT((D4:D65="CP")*(N4:N65="x"))</f>
        <v>0</v>
      </c>
      <c r="Q72">
        <f t="shared" si="0"/>
        <v>0</v>
      </c>
    </row>
    <row r="73" spans="1:18" ht="13" x14ac:dyDescent="0.25">
      <c r="A73" s="50" t="s">
        <v>290</v>
      </c>
      <c r="F73"/>
      <c r="G73" s="361">
        <f>SUMPRODUCT((D4:D65="CE1")*(G4:G65="x"))</f>
        <v>0</v>
      </c>
      <c r="H73" s="361">
        <f>SUMPRODUCT((D4:D65="CE1")*(H4:H65="x"))</f>
        <v>0</v>
      </c>
      <c r="I73" s="17">
        <f>SUMPRODUCT((D4:D65="CE1")*(I4:I65="x"))</f>
        <v>0</v>
      </c>
      <c r="J73" s="128">
        <f>SUMPRODUCT((D4:D65="CE1")*(J4:J65="x"))</f>
        <v>0</v>
      </c>
      <c r="K73" s="128">
        <f>SUMPRODUCT((D4:D65="CE1")*(K4:K65="x"))</f>
        <v>0</v>
      </c>
      <c r="L73" s="18">
        <f>SUMPRODUCT((D4:D65="CE1")*(L4:L65="x"))</f>
        <v>0</v>
      </c>
      <c r="M73" s="129">
        <f>SUMPRODUCT((D4:D65="CE1")*(M4:M65="x"))</f>
        <v>0</v>
      </c>
      <c r="N73" s="129">
        <f>SUMPRODUCT((D4:D65="CE1")*(N4:N65="x"))</f>
        <v>0</v>
      </c>
      <c r="Q73">
        <f t="shared" si="0"/>
        <v>0</v>
      </c>
    </row>
    <row r="74" spans="1:18" ht="13" x14ac:dyDescent="0.3">
      <c r="A74" s="130" t="s">
        <v>291</v>
      </c>
      <c r="F74"/>
      <c r="G74" s="361">
        <f>SUMPRODUCT((D4:D65="CE2")*(G4:G65="x"))</f>
        <v>0</v>
      </c>
      <c r="H74" s="361">
        <f>SUMPRODUCT((D4:D65="CE2")*(H4:H65="x"))</f>
        <v>0</v>
      </c>
      <c r="I74" s="17">
        <f>SUMPRODUCT((D4:D65="CE2")*(I4:I65="x"))</f>
        <v>0</v>
      </c>
      <c r="J74" s="128">
        <f>SUMPRODUCT((D4:D65="CE2")*(J4:J65="x"))</f>
        <v>0</v>
      </c>
      <c r="K74" s="128">
        <f>SUMPRODUCT((D4:D65="CE2")*(K4:K65="x"))</f>
        <v>0</v>
      </c>
      <c r="L74" s="18">
        <f>SUMPRODUCT((D4:D65="CE2")*(L4:L65="x"))</f>
        <v>0</v>
      </c>
      <c r="M74" s="129">
        <f>SUMPRODUCT((D4:D65="CE2")*(M4:M65="x"))</f>
        <v>0</v>
      </c>
      <c r="N74" s="129">
        <f>SUMPRODUCT((D4:D65="CE2")*(N4:N65="x"))</f>
        <v>0</v>
      </c>
      <c r="Q74">
        <f t="shared" si="0"/>
        <v>0</v>
      </c>
    </row>
    <row r="75" spans="1:18" ht="13" x14ac:dyDescent="0.3">
      <c r="A75" s="130" t="s">
        <v>292</v>
      </c>
      <c r="F75"/>
      <c r="G75" s="361">
        <f>SUMPRODUCT((D4:D65="CM1")*(G4:G65="x"))</f>
        <v>0</v>
      </c>
      <c r="H75" s="361">
        <f>SUMPRODUCT((D4:D65="CM1")*(H4:H65="x"))</f>
        <v>1</v>
      </c>
      <c r="I75" s="17">
        <f>SUMPRODUCT((D4:D65="CM1")*(I4:I65="x"))</f>
        <v>0</v>
      </c>
      <c r="J75" s="128">
        <f>SUMPRODUCT((D4:D65="CM1")*(J4:J65="x"))</f>
        <v>1</v>
      </c>
      <c r="K75" s="128">
        <f>SUMPRODUCT((D4:D65="CM1")*(K4:K65="x"))</f>
        <v>0</v>
      </c>
      <c r="L75" s="18">
        <f>SUMPRODUCT((D4:D65="CM1")*(L4:L65="x"))</f>
        <v>1</v>
      </c>
      <c r="M75" s="129">
        <f>SUMPRODUCT((D4:D65="CM1")*(M4:M65="x"))</f>
        <v>1</v>
      </c>
      <c r="N75" s="129">
        <f>SUMPRODUCT((D4:D65="CM1")*(N4:N65="x"))</f>
        <v>0</v>
      </c>
      <c r="Q75">
        <f t="shared" si="0"/>
        <v>4</v>
      </c>
    </row>
    <row r="76" spans="1:18" ht="13" x14ac:dyDescent="0.3">
      <c r="A76" s="130" t="s">
        <v>293</v>
      </c>
      <c r="F76"/>
      <c r="G76" s="361">
        <f>SUMPRODUCT((D4:D65="CM2")*(G4:G65="x"))</f>
        <v>0</v>
      </c>
      <c r="H76" s="361">
        <f>SUMPRODUCT((D4:D65="CM2")*(H4:H65="x"))</f>
        <v>0</v>
      </c>
      <c r="I76" s="17">
        <f>SUMPRODUCT((D4:D65="CM2")*(I4:I65="x"))</f>
        <v>0</v>
      </c>
      <c r="J76" s="128">
        <f>SUMPRODUCT((D4:D65="CM2")*(J4:J65="x"))</f>
        <v>0</v>
      </c>
      <c r="K76" s="128">
        <f>SUMPRODUCT((D4:D65="CM2")*(K4:K65="x"))</f>
        <v>0</v>
      </c>
      <c r="L76" s="18">
        <f>SUMPRODUCT((D4:D65="CM2")*(L4:L65="x"))</f>
        <v>0</v>
      </c>
      <c r="M76" s="129">
        <f>SUMPRODUCT((D4:D65="CM2")*(M4:M65="x"))</f>
        <v>0</v>
      </c>
      <c r="N76" s="129">
        <f>SUMPRODUCT((D4:D65="CM2")*(N4:N65="x"))</f>
        <v>0</v>
      </c>
      <c r="Q76">
        <f t="shared" si="0"/>
        <v>0</v>
      </c>
    </row>
    <row r="77" spans="1:18" ht="13" x14ac:dyDescent="0.3">
      <c r="A77" s="130"/>
      <c r="F77"/>
      <c r="G77" s="342"/>
      <c r="H77" s="343"/>
      <c r="I77" s="21"/>
      <c r="J77" s="22"/>
      <c r="K77" s="22"/>
      <c r="L77" s="23"/>
      <c r="M77" s="24"/>
      <c r="N77" s="24"/>
    </row>
    <row r="78" spans="1:18" ht="14.25" customHeight="1" x14ac:dyDescent="0.3">
      <c r="A78" s="130" t="s">
        <v>226</v>
      </c>
      <c r="F78" s="14">
        <f>SUM(F9:F35)</f>
        <v>241</v>
      </c>
      <c r="G78" s="362">
        <f t="shared" ref="G78:N78" si="1">SUM(G69:G76)</f>
        <v>0</v>
      </c>
      <c r="H78" s="362">
        <f t="shared" si="1"/>
        <v>1</v>
      </c>
      <c r="I78" s="132">
        <f t="shared" si="1"/>
        <v>0</v>
      </c>
      <c r="J78" s="133">
        <f t="shared" si="1"/>
        <v>1</v>
      </c>
      <c r="K78" s="133">
        <f t="shared" si="1"/>
        <v>0</v>
      </c>
      <c r="L78" s="134">
        <f t="shared" si="1"/>
        <v>1</v>
      </c>
      <c r="M78" s="135">
        <f t="shared" si="1"/>
        <v>1</v>
      </c>
      <c r="N78" s="135">
        <f t="shared" si="1"/>
        <v>0</v>
      </c>
      <c r="Q78">
        <f>SUM(G78:P78)</f>
        <v>4</v>
      </c>
    </row>
  </sheetData>
  <autoFilter ref="A3:P65"/>
  <mergeCells count="3">
    <mergeCell ref="G1:H1"/>
    <mergeCell ref="J1:K1"/>
    <mergeCell ref="M1:N1"/>
  </mergeCells>
  <pageMargins left="0.78749999999999998" right="0.78749999999999998" top="0.77013888888888904" bottom="0.390277777777778" header="0.3" footer="0.51180555555555496"/>
  <pageSetup paperSize="9" firstPageNumber="0" orientation="landscape" horizontalDpi="300" verticalDpi="300"/>
  <headerFooter>
    <oddHeader>&amp;C&amp;16RENCONTRES USEP&amp;R&amp;12 2010-2011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11" zoomScale="80" zoomScaleNormal="80" workbookViewId="0">
      <selection activeCell="Q24" sqref="Q24"/>
    </sheetView>
  </sheetViews>
  <sheetFormatPr baseColWidth="10" defaultColWidth="9.1796875" defaultRowHeight="12.5" x14ac:dyDescent="0.25"/>
  <cols>
    <col min="1" max="1" width="25.453125" style="13"/>
    <col min="2" max="2" width="18.1796875" style="13"/>
    <col min="3" max="3" width="11.26953125" style="13"/>
    <col min="4" max="4" width="12.26953125" style="13"/>
    <col min="5" max="5" width="11.1796875" style="13"/>
    <col min="6" max="6" width="10" style="14"/>
    <col min="7" max="7" width="0" style="15" hidden="1"/>
    <col min="8" max="8" width="7.54296875"/>
    <col min="9" max="14" width="0" hidden="1"/>
    <col min="15" max="16" width="0" style="13" hidden="1"/>
    <col min="17" max="17" width="39.453125"/>
    <col min="18" max="18" width="21.54296875"/>
    <col min="19" max="19" width="26.7265625"/>
    <col min="20" max="1025" width="10.26953125"/>
  </cols>
  <sheetData>
    <row r="1" spans="1:18" ht="76.5" customHeight="1" x14ac:dyDescent="0.4">
      <c r="A1" s="16"/>
      <c r="B1" s="14"/>
      <c r="C1" s="14"/>
      <c r="D1" s="14"/>
      <c r="E1" s="14"/>
      <c r="F1"/>
      <c r="G1" s="615" t="s">
        <v>227</v>
      </c>
      <c r="H1" s="615"/>
      <c r="I1" s="17"/>
      <c r="J1" s="612" t="s">
        <v>228</v>
      </c>
      <c r="K1" s="612"/>
      <c r="L1" s="18"/>
      <c r="M1" s="613" t="s">
        <v>228</v>
      </c>
      <c r="N1" s="613"/>
      <c r="O1" s="14"/>
      <c r="P1" s="14"/>
      <c r="Q1" s="156" t="s">
        <v>306</v>
      </c>
    </row>
    <row r="2" spans="1:18" ht="13" thickBot="1" x14ac:dyDescent="0.3">
      <c r="A2"/>
      <c r="B2"/>
      <c r="C2"/>
      <c r="D2"/>
      <c r="E2"/>
      <c r="F2"/>
      <c r="G2" s="375"/>
      <c r="H2" s="376"/>
      <c r="I2" s="21"/>
      <c r="J2" s="22"/>
      <c r="K2" s="22"/>
      <c r="L2" s="23"/>
      <c r="M2" s="24"/>
      <c r="N2" s="24"/>
      <c r="O2"/>
      <c r="P2"/>
    </row>
    <row r="3" spans="1:18" s="34" customFormat="1" ht="124.5" customHeight="1" thickBot="1" x14ac:dyDescent="0.35">
      <c r="A3" s="25" t="s">
        <v>2</v>
      </c>
      <c r="B3" s="25" t="s">
        <v>229</v>
      </c>
      <c r="C3" s="25" t="s">
        <v>230</v>
      </c>
      <c r="D3" s="25" t="s">
        <v>231</v>
      </c>
      <c r="E3" s="26" t="s">
        <v>232</v>
      </c>
      <c r="F3" s="25" t="s">
        <v>233</v>
      </c>
      <c r="G3" s="377" t="s">
        <v>234</v>
      </c>
      <c r="H3" s="377" t="s">
        <v>235</v>
      </c>
      <c r="I3" s="28" t="s">
        <v>236</v>
      </c>
      <c r="J3" s="29" t="s">
        <v>237</v>
      </c>
      <c r="K3" s="29" t="s">
        <v>238</v>
      </c>
      <c r="L3" s="30" t="s">
        <v>239</v>
      </c>
      <c r="M3" s="31" t="s">
        <v>240</v>
      </c>
      <c r="N3" s="31" t="s">
        <v>241</v>
      </c>
      <c r="O3" s="32" t="s">
        <v>242</v>
      </c>
      <c r="P3" s="32" t="s">
        <v>243</v>
      </c>
      <c r="Q3" s="363" t="s">
        <v>307</v>
      </c>
    </row>
    <row r="4" spans="1:18" s="48" customFormat="1" ht="40" customHeight="1" thickBot="1" x14ac:dyDescent="0.35">
      <c r="A4" s="35" t="s">
        <v>356</v>
      </c>
      <c r="B4" s="36" t="s">
        <v>357</v>
      </c>
      <c r="C4" s="36" t="s">
        <v>97</v>
      </c>
      <c r="D4" s="36"/>
      <c r="E4" s="37"/>
      <c r="F4" s="547">
        <v>25</v>
      </c>
      <c r="G4" s="378"/>
      <c r="H4" s="379"/>
      <c r="I4" s="58"/>
      <c r="J4" s="42"/>
      <c r="K4" s="42"/>
      <c r="L4" s="43"/>
      <c r="M4" s="49"/>
      <c r="N4" s="45"/>
      <c r="O4" s="140"/>
      <c r="P4" s="142"/>
      <c r="Q4" s="392" t="s">
        <v>404</v>
      </c>
      <c r="R4" s="545" t="s">
        <v>310</v>
      </c>
    </row>
    <row r="5" spans="1:18" ht="40" hidden="1" customHeight="1" x14ac:dyDescent="0.3">
      <c r="A5" s="35" t="s">
        <v>356</v>
      </c>
      <c r="B5" s="36" t="s">
        <v>358</v>
      </c>
      <c r="C5" s="36" t="s">
        <v>75</v>
      </c>
      <c r="D5" s="36"/>
      <c r="E5" s="37"/>
      <c r="F5" s="529">
        <v>20</v>
      </c>
      <c r="G5" s="380"/>
      <c r="H5" s="381"/>
      <c r="I5" s="58"/>
      <c r="J5" s="65"/>
      <c r="K5" s="42"/>
      <c r="L5" s="43"/>
      <c r="M5" s="49"/>
      <c r="N5" s="45"/>
      <c r="O5" s="66"/>
      <c r="P5" s="67"/>
      <c r="Q5" s="363"/>
      <c r="R5" s="369"/>
    </row>
    <row r="6" spans="1:18" ht="40" hidden="1" customHeight="1" x14ac:dyDescent="0.3">
      <c r="A6" s="35" t="s">
        <v>356</v>
      </c>
      <c r="B6" s="36" t="s">
        <v>359</v>
      </c>
      <c r="C6" s="36" t="s">
        <v>97</v>
      </c>
      <c r="D6" s="36"/>
      <c r="E6" s="37"/>
      <c r="F6" s="529">
        <v>25</v>
      </c>
      <c r="G6" s="378"/>
      <c r="H6" s="381"/>
      <c r="I6" s="41"/>
      <c r="J6" s="42"/>
      <c r="K6" s="42"/>
      <c r="L6" s="43"/>
      <c r="M6" s="44"/>
      <c r="N6" s="45"/>
      <c r="O6" s="36"/>
      <c r="P6" s="46"/>
      <c r="Q6" s="363"/>
      <c r="R6" s="369"/>
    </row>
    <row r="7" spans="1:18" s="48" customFormat="1" ht="40" hidden="1" customHeight="1" x14ac:dyDescent="0.3">
      <c r="A7" s="35" t="s">
        <v>356</v>
      </c>
      <c r="B7" s="36" t="s">
        <v>360</v>
      </c>
      <c r="C7" s="36" t="s">
        <v>97</v>
      </c>
      <c r="D7" s="36"/>
      <c r="E7" s="37"/>
      <c r="F7" s="550">
        <v>20</v>
      </c>
      <c r="G7" s="378"/>
      <c r="H7" s="381"/>
      <c r="I7" s="41"/>
      <c r="J7" s="42"/>
      <c r="K7" s="42"/>
      <c r="L7" s="43"/>
      <c r="M7" s="44"/>
      <c r="N7" s="45"/>
      <c r="O7" s="36"/>
      <c r="P7" s="46"/>
      <c r="Q7" s="363"/>
      <c r="R7" s="369"/>
    </row>
    <row r="8" spans="1:18" ht="40" hidden="1" customHeight="1" x14ac:dyDescent="0.3">
      <c r="A8" s="314"/>
      <c r="B8" s="305"/>
      <c r="C8" s="305"/>
      <c r="D8" s="305"/>
      <c r="E8" s="306"/>
      <c r="F8" s="529"/>
      <c r="G8" s="378"/>
      <c r="H8" s="381"/>
      <c r="I8" s="41"/>
      <c r="J8" s="42"/>
      <c r="K8" s="42"/>
      <c r="L8" s="43"/>
      <c r="M8" s="44"/>
      <c r="N8" s="45"/>
      <c r="O8" s="36"/>
      <c r="P8" s="46"/>
      <c r="Q8" s="363" t="s">
        <v>312</v>
      </c>
      <c r="R8" s="368" t="s">
        <v>309</v>
      </c>
    </row>
    <row r="9" spans="1:18" ht="40" hidden="1" customHeight="1" x14ac:dyDescent="0.3">
      <c r="A9" s="315"/>
      <c r="B9" s="305"/>
      <c r="C9" s="305"/>
      <c r="D9" s="305"/>
      <c r="E9" s="306"/>
      <c r="F9" s="529"/>
      <c r="G9" s="378"/>
      <c r="H9" s="381"/>
      <c r="I9" s="41"/>
      <c r="J9" s="42"/>
      <c r="K9" s="42"/>
      <c r="L9" s="43"/>
      <c r="M9" s="49"/>
      <c r="N9" s="45"/>
      <c r="O9" s="36"/>
      <c r="P9" s="46"/>
      <c r="Q9" s="363"/>
      <c r="R9" s="363"/>
    </row>
    <row r="10" spans="1:18" ht="40" hidden="1" customHeight="1" x14ac:dyDescent="0.3">
      <c r="A10" s="315"/>
      <c r="B10" s="305"/>
      <c r="C10" s="305"/>
      <c r="D10" s="305"/>
      <c r="E10" s="306"/>
      <c r="F10" s="529"/>
      <c r="G10" s="378"/>
      <c r="H10" s="381"/>
      <c r="I10" s="41"/>
      <c r="J10" s="42"/>
      <c r="K10" s="42"/>
      <c r="L10" s="43"/>
      <c r="M10" s="44"/>
      <c r="N10" s="45"/>
      <c r="O10" s="36"/>
      <c r="P10" s="46"/>
      <c r="Q10" s="370"/>
      <c r="R10" s="370"/>
    </row>
    <row r="11" spans="1:18" ht="40" customHeight="1" thickBot="1" x14ac:dyDescent="0.35">
      <c r="A11" s="35" t="s">
        <v>356</v>
      </c>
      <c r="B11" s="36" t="s">
        <v>358</v>
      </c>
      <c r="C11" s="36" t="s">
        <v>75</v>
      </c>
      <c r="D11" s="36"/>
      <c r="E11" s="37"/>
      <c r="F11" s="549">
        <v>20</v>
      </c>
      <c r="G11" s="382"/>
      <c r="H11" s="378"/>
      <c r="I11" s="41"/>
      <c r="J11" s="42"/>
      <c r="K11" s="72"/>
      <c r="L11" s="43"/>
      <c r="M11" s="45"/>
      <c r="N11" s="45"/>
      <c r="O11" s="141"/>
      <c r="P11" s="142"/>
      <c r="Q11" s="370"/>
      <c r="R11" s="363"/>
    </row>
    <row r="12" spans="1:18" ht="40" customHeight="1" thickBot="1" x14ac:dyDescent="0.35">
      <c r="A12" s="35" t="s">
        <v>356</v>
      </c>
      <c r="B12" s="36" t="s">
        <v>359</v>
      </c>
      <c r="C12" s="36" t="s">
        <v>97</v>
      </c>
      <c r="D12" s="36"/>
      <c r="E12" s="37"/>
      <c r="F12" s="542">
        <v>25</v>
      </c>
      <c r="G12" s="378"/>
      <c r="H12" s="378"/>
      <c r="I12" s="60"/>
      <c r="J12" s="42"/>
      <c r="K12" s="42"/>
      <c r="L12" s="43"/>
      <c r="M12" s="45"/>
      <c r="N12" s="45"/>
      <c r="O12" s="157"/>
      <c r="P12" s="142"/>
      <c r="Q12" s="363" t="s">
        <v>402</v>
      </c>
      <c r="R12" s="548" t="s">
        <v>309</v>
      </c>
    </row>
    <row r="13" spans="1:18" ht="40" hidden="1" customHeight="1" x14ac:dyDescent="0.3">
      <c r="A13" s="35" t="s">
        <v>356</v>
      </c>
      <c r="B13" s="36" t="s">
        <v>360</v>
      </c>
      <c r="C13" s="36" t="s">
        <v>97</v>
      </c>
      <c r="D13" s="36"/>
      <c r="E13" s="37"/>
      <c r="F13" s="543">
        <v>20</v>
      </c>
      <c r="G13" s="378"/>
      <c r="H13" s="381"/>
      <c r="I13" s="41"/>
      <c r="J13" s="42"/>
      <c r="K13" s="42"/>
      <c r="L13" s="43"/>
      <c r="M13" s="44"/>
      <c r="N13" s="45"/>
      <c r="O13" s="36"/>
      <c r="P13" s="46"/>
      <c r="Q13" s="363" t="s">
        <v>312</v>
      </c>
      <c r="R13" s="363" t="s">
        <v>308</v>
      </c>
    </row>
    <row r="14" spans="1:18" ht="40" customHeight="1" thickBot="1" x14ac:dyDescent="0.35">
      <c r="A14" s="35" t="s">
        <v>356</v>
      </c>
      <c r="B14" s="36" t="s">
        <v>360</v>
      </c>
      <c r="C14" s="36" t="s">
        <v>97</v>
      </c>
      <c r="D14" s="36"/>
      <c r="E14" s="37"/>
      <c r="F14" s="546">
        <v>20</v>
      </c>
      <c r="G14" s="378"/>
      <c r="H14" s="378"/>
      <c r="I14" s="58"/>
      <c r="J14" s="42"/>
      <c r="K14" s="42"/>
      <c r="L14" s="43"/>
      <c r="M14" s="44"/>
      <c r="N14" s="45"/>
      <c r="O14" s="140"/>
      <c r="P14" s="158"/>
      <c r="Q14" s="370"/>
      <c r="R14" s="363"/>
    </row>
    <row r="15" spans="1:18" ht="40" customHeight="1" thickBot="1" x14ac:dyDescent="0.35">
      <c r="A15" s="35" t="s">
        <v>362</v>
      </c>
      <c r="B15" s="36" t="s">
        <v>370</v>
      </c>
      <c r="C15" s="36" t="s">
        <v>16</v>
      </c>
      <c r="D15" s="36"/>
      <c r="E15" s="37"/>
      <c r="F15" s="549">
        <v>19</v>
      </c>
      <c r="G15" s="382"/>
      <c r="H15" s="378"/>
      <c r="I15" s="60"/>
      <c r="J15" s="42"/>
      <c r="K15" s="72"/>
      <c r="L15" s="43"/>
      <c r="M15" s="45"/>
      <c r="N15" s="45"/>
      <c r="O15" s="141"/>
      <c r="P15" s="142"/>
      <c r="Q15" s="363" t="s">
        <v>403</v>
      </c>
      <c r="R15" s="540" t="s">
        <v>308</v>
      </c>
    </row>
    <row r="16" spans="1:18" ht="40" customHeight="1" thickBot="1" x14ac:dyDescent="0.35">
      <c r="A16" s="35" t="s">
        <v>362</v>
      </c>
      <c r="B16" s="36" t="s">
        <v>371</v>
      </c>
      <c r="C16" s="36" t="s">
        <v>101</v>
      </c>
      <c r="D16" s="36"/>
      <c r="E16" s="37"/>
      <c r="F16" s="549">
        <v>23</v>
      </c>
      <c r="G16" s="378"/>
      <c r="H16" s="378"/>
      <c r="I16" s="60"/>
      <c r="J16" s="72"/>
      <c r="K16" s="42"/>
      <c r="L16" s="43"/>
      <c r="M16" s="44"/>
      <c r="N16" s="45"/>
      <c r="O16" s="159"/>
      <c r="P16" s="161"/>
      <c r="Q16" s="74"/>
      <c r="R16" s="47"/>
    </row>
    <row r="17" spans="1:18" s="48" customFormat="1" ht="40" hidden="1" customHeight="1" x14ac:dyDescent="0.3">
      <c r="A17" s="312"/>
      <c r="B17" s="305"/>
      <c r="C17" s="305"/>
      <c r="D17" s="305"/>
      <c r="E17" s="306"/>
      <c r="F17" s="321"/>
      <c r="G17" s="378"/>
      <c r="H17" s="381"/>
      <c r="I17" s="41"/>
      <c r="J17" s="42"/>
      <c r="K17" s="42"/>
      <c r="L17" s="43"/>
      <c r="M17" s="44"/>
      <c r="N17" s="45"/>
      <c r="O17" s="36"/>
      <c r="P17" s="46"/>
      <c r="Q17" s="47"/>
      <c r="R17" s="47"/>
    </row>
    <row r="18" spans="1:18" ht="40" hidden="1" customHeight="1" x14ac:dyDescent="0.3">
      <c r="A18" s="312"/>
      <c r="B18" s="305"/>
      <c r="C18" s="305"/>
      <c r="D18" s="305"/>
      <c r="E18" s="306"/>
      <c r="F18" s="321"/>
      <c r="G18" s="378"/>
      <c r="H18" s="381"/>
      <c r="I18" s="58"/>
      <c r="J18" s="42"/>
      <c r="K18" s="42"/>
      <c r="L18" s="43"/>
      <c r="M18" s="49"/>
      <c r="N18" s="45"/>
      <c r="O18" s="36"/>
      <c r="P18" s="46"/>
      <c r="Q18" s="47"/>
      <c r="R18" s="47"/>
    </row>
    <row r="19" spans="1:18" ht="40" hidden="1" customHeight="1" x14ac:dyDescent="0.3">
      <c r="A19" s="312"/>
      <c r="B19" s="305"/>
      <c r="C19" s="305"/>
      <c r="D19" s="305"/>
      <c r="E19" s="306"/>
      <c r="F19" s="321"/>
      <c r="G19" s="378"/>
      <c r="H19" s="381"/>
      <c r="I19" s="41"/>
      <c r="J19" s="42"/>
      <c r="K19" s="42"/>
      <c r="L19" s="43"/>
      <c r="M19" s="49"/>
      <c r="N19" s="45"/>
      <c r="O19" s="36"/>
      <c r="P19" s="46"/>
      <c r="Q19" s="47"/>
      <c r="R19" s="47"/>
    </row>
    <row r="20" spans="1:18" ht="40" hidden="1" customHeight="1" x14ac:dyDescent="0.3">
      <c r="A20" s="312"/>
      <c r="B20" s="305"/>
      <c r="C20" s="305"/>
      <c r="D20" s="305"/>
      <c r="E20" s="306"/>
      <c r="F20" s="321"/>
      <c r="G20" s="378"/>
      <c r="H20" s="381"/>
      <c r="I20" s="41"/>
      <c r="J20" s="42"/>
      <c r="K20" s="42"/>
      <c r="L20" s="43"/>
      <c r="M20" s="44"/>
      <c r="N20" s="45"/>
      <c r="O20" s="36"/>
      <c r="P20" s="46"/>
      <c r="Q20" s="47"/>
      <c r="R20" s="47"/>
    </row>
    <row r="21" spans="1:18" ht="40" hidden="1" customHeight="1" x14ac:dyDescent="0.3">
      <c r="A21" s="312"/>
      <c r="B21" s="305"/>
      <c r="C21" s="305"/>
      <c r="D21" s="305"/>
      <c r="E21" s="306"/>
      <c r="F21" s="321"/>
      <c r="G21" s="378"/>
      <c r="H21" s="381"/>
      <c r="I21" s="41"/>
      <c r="J21" s="42"/>
      <c r="K21" s="42"/>
      <c r="L21" s="43"/>
      <c r="M21" s="49"/>
      <c r="N21" s="45"/>
      <c r="O21" s="36"/>
      <c r="P21" s="46"/>
      <c r="Q21" s="47"/>
      <c r="R21" s="47"/>
    </row>
    <row r="22" spans="1:18" ht="40" hidden="1" customHeight="1" x14ac:dyDescent="0.3">
      <c r="A22" s="312"/>
      <c r="B22" s="305"/>
      <c r="C22" s="305"/>
      <c r="D22" s="305"/>
      <c r="E22" s="306"/>
      <c r="F22" s="321"/>
      <c r="G22" s="378"/>
      <c r="H22" s="381"/>
      <c r="I22" s="41"/>
      <c r="J22" s="42"/>
      <c r="K22" s="42"/>
      <c r="L22" s="43"/>
      <c r="M22" s="44"/>
      <c r="N22" s="45"/>
      <c r="O22" s="36"/>
      <c r="P22" s="46"/>
      <c r="Q22" s="47"/>
      <c r="R22" s="47"/>
    </row>
    <row r="23" spans="1:18" ht="40" hidden="1" customHeight="1" x14ac:dyDescent="0.3">
      <c r="A23" s="312"/>
      <c r="B23" s="305"/>
      <c r="C23" s="305"/>
      <c r="D23" s="305"/>
      <c r="E23" s="306"/>
      <c r="F23" s="321"/>
      <c r="G23" s="378"/>
      <c r="H23" s="381"/>
      <c r="I23" s="41"/>
      <c r="J23" s="42"/>
      <c r="K23" s="42"/>
      <c r="L23" s="43"/>
      <c r="M23" s="44"/>
      <c r="N23" s="45"/>
      <c r="O23" s="36"/>
      <c r="P23" s="46"/>
      <c r="Q23" s="47"/>
      <c r="R23" s="47"/>
    </row>
    <row r="24" spans="1:18" ht="40" customHeight="1" thickBot="1" x14ac:dyDescent="0.35">
      <c r="A24" s="50" t="s">
        <v>380</v>
      </c>
      <c r="B24" s="36" t="s">
        <v>381</v>
      </c>
      <c r="C24" s="36" t="s">
        <v>20</v>
      </c>
      <c r="D24" s="36"/>
      <c r="E24" s="37"/>
      <c r="F24" s="547">
        <v>27</v>
      </c>
      <c r="G24" s="378"/>
      <c r="H24" s="381"/>
      <c r="I24" s="41"/>
      <c r="J24" s="42"/>
      <c r="K24" s="42"/>
      <c r="L24" s="43"/>
      <c r="M24" s="44"/>
      <c r="N24" s="45"/>
      <c r="O24" s="159"/>
      <c r="P24" s="162"/>
      <c r="Q24" s="47"/>
      <c r="R24" s="47"/>
    </row>
    <row r="25" spans="1:18" ht="40" customHeight="1" thickBot="1" x14ac:dyDescent="0.35">
      <c r="A25" s="50" t="s">
        <v>380</v>
      </c>
      <c r="B25" s="36" t="s">
        <v>382</v>
      </c>
      <c r="C25" s="36" t="s">
        <v>44</v>
      </c>
      <c r="D25" s="36"/>
      <c r="E25" s="36"/>
      <c r="F25" s="546">
        <v>26</v>
      </c>
      <c r="G25" s="378"/>
      <c r="H25" s="381"/>
      <c r="I25" s="41"/>
      <c r="J25" s="42"/>
      <c r="K25" s="42"/>
      <c r="L25" s="43"/>
      <c r="M25" s="44"/>
      <c r="N25" s="45"/>
      <c r="O25" s="159"/>
      <c r="P25" s="162"/>
      <c r="Q25" s="47"/>
      <c r="R25" s="47"/>
    </row>
    <row r="26" spans="1:18" ht="40" customHeight="1" thickBot="1" x14ac:dyDescent="0.35">
      <c r="A26" s="50" t="s">
        <v>380</v>
      </c>
      <c r="B26" s="36" t="s">
        <v>383</v>
      </c>
      <c r="C26" s="36" t="s">
        <v>97</v>
      </c>
      <c r="D26" s="36"/>
      <c r="E26" s="37"/>
      <c r="F26" s="544">
        <v>25</v>
      </c>
      <c r="G26" s="378"/>
      <c r="H26" s="378"/>
      <c r="I26" s="41"/>
      <c r="J26" s="42"/>
      <c r="K26" s="42"/>
      <c r="L26" s="59"/>
      <c r="M26" s="45"/>
      <c r="N26" s="45"/>
      <c r="O26" s="160"/>
      <c r="P26" s="162"/>
      <c r="Q26" s="47"/>
      <c r="R26" s="47"/>
    </row>
    <row r="27" spans="1:18" ht="40" hidden="1" customHeight="1" x14ac:dyDescent="0.3">
      <c r="A27" s="50" t="s">
        <v>380</v>
      </c>
      <c r="B27" s="36" t="s">
        <v>384</v>
      </c>
      <c r="C27" s="36" t="s">
        <v>75</v>
      </c>
      <c r="D27" s="36"/>
      <c r="E27" s="36"/>
      <c r="F27" s="26">
        <v>24</v>
      </c>
      <c r="G27" s="378"/>
      <c r="H27" s="381"/>
      <c r="I27" s="41"/>
      <c r="J27" s="42"/>
      <c r="K27" s="42"/>
      <c r="L27" s="43"/>
      <c r="M27" s="49"/>
      <c r="N27" s="45"/>
      <c r="O27" s="36"/>
      <c r="P27" s="46"/>
      <c r="Q27" s="70"/>
      <c r="R27" s="47"/>
    </row>
    <row r="28" spans="1:18" ht="40" customHeight="1" thickBot="1" x14ac:dyDescent="0.35">
      <c r="A28" s="50" t="s">
        <v>380</v>
      </c>
      <c r="B28" s="36" t="s">
        <v>385</v>
      </c>
      <c r="C28" s="36" t="s">
        <v>64</v>
      </c>
      <c r="D28" s="36"/>
      <c r="E28" s="36"/>
      <c r="F28" s="543">
        <v>28</v>
      </c>
      <c r="G28" s="378"/>
      <c r="H28" s="379"/>
      <c r="I28" s="58"/>
      <c r="J28" s="42"/>
      <c r="K28" s="42"/>
      <c r="L28" s="68"/>
      <c r="M28" s="45"/>
      <c r="N28" s="45"/>
      <c r="O28" s="146"/>
      <c r="P28" s="148"/>
      <c r="Q28" s="47"/>
      <c r="R28" s="47"/>
    </row>
    <row r="29" spans="1:18" ht="40" hidden="1" customHeight="1" x14ac:dyDescent="0.3">
      <c r="A29" s="312"/>
      <c r="B29" s="305"/>
      <c r="C29" s="305"/>
      <c r="D29" s="305"/>
      <c r="E29" s="306"/>
      <c r="F29" s="552"/>
      <c r="G29" s="378"/>
      <c r="H29" s="378"/>
      <c r="I29" s="58"/>
      <c r="J29" s="42"/>
      <c r="K29" s="42"/>
      <c r="L29" s="68"/>
      <c r="M29" s="45"/>
      <c r="N29" s="45"/>
      <c r="O29" s="38"/>
      <c r="P29" s="46"/>
      <c r="Q29" s="47"/>
      <c r="R29" s="47"/>
    </row>
    <row r="30" spans="1:18" ht="40" hidden="1" customHeight="1" x14ac:dyDescent="0.35">
      <c r="A30" s="312"/>
      <c r="B30" s="316"/>
      <c r="C30" s="305"/>
      <c r="D30" s="305"/>
      <c r="E30" s="306"/>
      <c r="F30" s="552"/>
      <c r="G30" s="378"/>
      <c r="H30" s="378"/>
      <c r="I30" s="41"/>
      <c r="J30" s="42"/>
      <c r="K30" s="42"/>
      <c r="L30" s="59"/>
      <c r="M30" s="45"/>
      <c r="N30" s="45"/>
      <c r="O30" s="38"/>
      <c r="P30" s="46"/>
      <c r="Q30" s="70"/>
      <c r="R30" s="47"/>
    </row>
    <row r="31" spans="1:18" ht="40" hidden="1" customHeight="1" x14ac:dyDescent="0.3">
      <c r="A31" s="312"/>
      <c r="B31" s="305"/>
      <c r="C31" s="305"/>
      <c r="D31" s="305"/>
      <c r="E31" s="306"/>
      <c r="F31" s="552"/>
      <c r="G31" s="378"/>
      <c r="H31" s="378"/>
      <c r="I31" s="60"/>
      <c r="J31" s="77"/>
      <c r="K31" s="42"/>
      <c r="L31" s="43"/>
      <c r="M31" s="45"/>
      <c r="N31" s="45"/>
      <c r="O31" s="36"/>
      <c r="P31" s="73"/>
      <c r="Q31" s="70"/>
      <c r="R31" s="74"/>
    </row>
    <row r="32" spans="1:18" ht="40" hidden="1" customHeight="1" x14ac:dyDescent="0.3">
      <c r="A32" s="312"/>
      <c r="B32" s="305"/>
      <c r="C32" s="305"/>
      <c r="D32" s="305"/>
      <c r="E32" s="305"/>
      <c r="F32" s="553"/>
      <c r="G32" s="378"/>
      <c r="H32" s="381"/>
      <c r="I32" s="41"/>
      <c r="J32" s="42"/>
      <c r="K32" s="78"/>
      <c r="L32" s="43"/>
      <c r="M32" s="45"/>
      <c r="N32" s="49"/>
      <c r="O32" s="38"/>
      <c r="P32" s="46"/>
      <c r="Q32" s="70"/>
      <c r="R32" s="47"/>
    </row>
    <row r="33" spans="1:18" ht="40" hidden="1" customHeight="1" x14ac:dyDescent="0.3">
      <c r="A33" s="312"/>
      <c r="B33" s="305"/>
      <c r="C33" s="305"/>
      <c r="D33" s="305"/>
      <c r="E33" s="305"/>
      <c r="F33" s="552"/>
      <c r="G33" s="378"/>
      <c r="H33" s="378"/>
      <c r="I33" s="58"/>
      <c r="J33" s="42"/>
      <c r="K33" s="78"/>
      <c r="L33" s="43"/>
      <c r="M33" s="45"/>
      <c r="N33" s="45"/>
      <c r="O33" s="38"/>
      <c r="P33" s="46"/>
      <c r="Q33" s="47"/>
      <c r="R33" s="47"/>
    </row>
    <row r="34" spans="1:18" ht="40" hidden="1" customHeight="1" x14ac:dyDescent="0.3">
      <c r="A34" s="312"/>
      <c r="B34" s="305"/>
      <c r="C34" s="305"/>
      <c r="D34" s="305"/>
      <c r="E34" s="305"/>
      <c r="F34" s="552"/>
      <c r="G34" s="382"/>
      <c r="H34" s="378"/>
      <c r="I34" s="41"/>
      <c r="J34" s="42"/>
      <c r="K34" s="72"/>
      <c r="L34" s="43"/>
      <c r="M34" s="45"/>
      <c r="N34" s="45"/>
      <c r="O34" s="38"/>
      <c r="P34" s="46"/>
      <c r="Q34" s="47"/>
      <c r="R34" s="47"/>
    </row>
    <row r="35" spans="1:18" ht="40" hidden="1" customHeight="1" x14ac:dyDescent="0.3">
      <c r="A35" s="318"/>
      <c r="B35" s="305"/>
      <c r="C35" s="305"/>
      <c r="D35" s="305"/>
      <c r="E35" s="306"/>
      <c r="F35" s="552"/>
      <c r="G35" s="382"/>
      <c r="H35" s="378"/>
      <c r="I35" s="53"/>
      <c r="J35" s="54"/>
      <c r="K35" s="54"/>
      <c r="L35" s="55"/>
      <c r="M35" s="56"/>
      <c r="N35" s="57"/>
      <c r="O35" s="38"/>
      <c r="P35" s="46"/>
      <c r="Q35" s="47"/>
      <c r="R35" s="47"/>
    </row>
    <row r="36" spans="1:18" ht="40" hidden="1" customHeight="1" x14ac:dyDescent="0.3">
      <c r="A36" s="312"/>
      <c r="B36" s="305"/>
      <c r="C36" s="305"/>
      <c r="D36" s="305"/>
      <c r="E36" s="306"/>
      <c r="F36" s="552"/>
      <c r="G36" s="378"/>
      <c r="H36" s="378"/>
      <c r="I36" s="41"/>
      <c r="J36" s="42"/>
      <c r="K36" s="42"/>
      <c r="L36" s="59"/>
      <c r="M36" s="45"/>
      <c r="N36" s="45"/>
      <c r="O36" s="38"/>
      <c r="P36" s="46"/>
      <c r="Q36" s="47"/>
      <c r="R36" s="47"/>
    </row>
    <row r="37" spans="1:18" ht="40" hidden="1" customHeight="1" x14ac:dyDescent="0.3">
      <c r="A37" s="319"/>
      <c r="B37" s="305"/>
      <c r="C37" s="305"/>
      <c r="D37" s="305"/>
      <c r="E37" s="306"/>
      <c r="F37" s="552"/>
      <c r="G37" s="378"/>
      <c r="H37" s="378"/>
      <c r="I37" s="60"/>
      <c r="J37" s="72"/>
      <c r="K37" s="42"/>
      <c r="L37" s="43"/>
      <c r="M37" s="45"/>
      <c r="N37" s="49"/>
      <c r="O37" s="36"/>
      <c r="P37" s="73"/>
      <c r="Q37" s="74"/>
      <c r="R37" s="74"/>
    </row>
    <row r="38" spans="1:18" ht="40" hidden="1" customHeight="1" x14ac:dyDescent="0.3">
      <c r="A38" s="312"/>
      <c r="B38" s="305"/>
      <c r="C38" s="305"/>
      <c r="D38" s="305"/>
      <c r="E38" s="306"/>
      <c r="F38" s="552"/>
      <c r="G38" s="378"/>
      <c r="H38" s="379"/>
      <c r="I38" s="58"/>
      <c r="J38" s="42"/>
      <c r="K38" s="42"/>
      <c r="L38" s="68"/>
      <c r="M38" s="45"/>
      <c r="N38" s="45"/>
      <c r="O38" s="38"/>
      <c r="P38" s="46"/>
      <c r="Q38" s="47"/>
      <c r="R38" s="47"/>
    </row>
    <row r="39" spans="1:18" ht="40" customHeight="1" thickBot="1" x14ac:dyDescent="0.35">
      <c r="A39" s="50" t="s">
        <v>380</v>
      </c>
      <c r="B39" s="36" t="s">
        <v>384</v>
      </c>
      <c r="C39" s="36" t="s">
        <v>75</v>
      </c>
      <c r="D39" s="36"/>
      <c r="E39" s="36"/>
      <c r="F39" s="543">
        <v>24</v>
      </c>
      <c r="G39" s="378"/>
      <c r="H39" s="383"/>
      <c r="I39" s="58"/>
      <c r="J39" s="42"/>
      <c r="K39" s="42"/>
      <c r="L39" s="68"/>
      <c r="M39" s="49"/>
      <c r="N39" s="45"/>
      <c r="O39" s="145"/>
      <c r="P39" s="148"/>
      <c r="Q39" s="47"/>
      <c r="R39" s="74"/>
    </row>
    <row r="40" spans="1:18" ht="40" customHeight="1" thickBot="1" x14ac:dyDescent="0.35">
      <c r="A40" s="304"/>
      <c r="B40" s="305"/>
      <c r="C40" s="305"/>
      <c r="D40" s="305"/>
      <c r="E40" s="305"/>
      <c r="F40" s="306"/>
      <c r="G40" s="378"/>
      <c r="H40" s="379"/>
      <c r="I40" s="60"/>
      <c r="J40" s="78"/>
      <c r="K40" s="72"/>
      <c r="L40" s="43"/>
      <c r="M40" s="45"/>
      <c r="N40" s="45"/>
      <c r="O40" s="145"/>
      <c r="P40" s="147"/>
      <c r="Q40" s="74"/>
      <c r="R40" s="47"/>
    </row>
    <row r="41" spans="1:18" ht="40" hidden="1" customHeight="1" x14ac:dyDescent="0.3">
      <c r="A41" s="312"/>
      <c r="B41" s="305"/>
      <c r="C41" s="305"/>
      <c r="D41" s="305"/>
      <c r="E41" s="306"/>
      <c r="F41" s="306"/>
      <c r="G41" s="378"/>
      <c r="H41" s="378"/>
      <c r="I41" s="41"/>
      <c r="J41" s="42"/>
      <c r="K41" s="42"/>
      <c r="L41" s="59"/>
      <c r="M41" s="45"/>
      <c r="N41" s="45"/>
      <c r="O41" s="38"/>
      <c r="P41" s="46"/>
      <c r="Q41" s="47"/>
      <c r="R41" s="47"/>
    </row>
    <row r="42" spans="1:18" ht="40" hidden="1" customHeight="1" x14ac:dyDescent="0.3">
      <c r="A42" s="312"/>
      <c r="B42" s="305"/>
      <c r="C42" s="305"/>
      <c r="D42" s="305"/>
      <c r="E42" s="305"/>
      <c r="F42" s="306"/>
      <c r="G42" s="378"/>
      <c r="H42" s="378"/>
      <c r="I42" s="41"/>
      <c r="J42" s="42"/>
      <c r="K42" s="78"/>
      <c r="L42" s="43"/>
      <c r="M42" s="44"/>
      <c r="N42" s="45"/>
      <c r="O42" s="38"/>
      <c r="P42" s="46"/>
      <c r="Q42" s="47"/>
      <c r="R42" s="47"/>
    </row>
    <row r="43" spans="1:18" ht="40" hidden="1" customHeight="1" x14ac:dyDescent="0.3">
      <c r="A43" s="312"/>
      <c r="B43" s="305"/>
      <c r="C43" s="305"/>
      <c r="D43" s="305"/>
      <c r="E43" s="305"/>
      <c r="F43" s="320"/>
      <c r="G43" s="384"/>
      <c r="H43" s="378"/>
      <c r="I43" s="152"/>
      <c r="J43" s="42"/>
      <c r="K43" s="42"/>
      <c r="L43" s="43"/>
      <c r="M43" s="153"/>
      <c r="N43" s="45"/>
      <c r="O43" s="38"/>
      <c r="P43" s="46"/>
      <c r="Q43" s="47"/>
      <c r="R43" s="47"/>
    </row>
    <row r="44" spans="1:18" ht="40" hidden="1" customHeight="1" x14ac:dyDescent="0.3">
      <c r="A44" s="312"/>
      <c r="B44" s="305"/>
      <c r="C44" s="305"/>
      <c r="D44" s="305"/>
      <c r="E44" s="305"/>
      <c r="F44" s="306"/>
      <c r="G44" s="382"/>
      <c r="H44" s="378"/>
      <c r="I44" s="41"/>
      <c r="J44" s="42"/>
      <c r="K44" s="78"/>
      <c r="L44" s="43"/>
      <c r="M44" s="44"/>
      <c r="N44" s="45"/>
      <c r="O44" s="36"/>
      <c r="P44" s="46"/>
      <c r="Q44" s="47"/>
      <c r="R44" s="47"/>
    </row>
    <row r="45" spans="1:18" ht="40" customHeight="1" thickBot="1" x14ac:dyDescent="0.35">
      <c r="A45" s="304"/>
      <c r="B45" s="305"/>
      <c r="C45" s="305"/>
      <c r="D45" s="305"/>
      <c r="E45" s="306"/>
      <c r="F45" s="271"/>
      <c r="G45" s="378"/>
      <c r="H45" s="379"/>
      <c r="I45" s="58"/>
      <c r="J45" s="42"/>
      <c r="K45" s="42"/>
      <c r="L45" s="43"/>
      <c r="M45" s="49"/>
      <c r="N45" s="45"/>
      <c r="O45" s="159"/>
      <c r="P45" s="162"/>
      <c r="R45" s="252"/>
    </row>
    <row r="46" spans="1:18" ht="40" customHeight="1" thickBot="1" x14ac:dyDescent="0.4">
      <c r="A46" s="304"/>
      <c r="B46" s="305"/>
      <c r="C46" s="305"/>
      <c r="D46" s="305"/>
      <c r="E46" s="306"/>
      <c r="F46" s="271"/>
      <c r="G46" s="378"/>
      <c r="H46" s="379"/>
      <c r="I46" s="58"/>
      <c r="J46" s="42"/>
      <c r="K46" s="42"/>
      <c r="L46" s="43"/>
      <c r="M46" s="49"/>
      <c r="N46" s="45"/>
      <c r="O46" s="159"/>
      <c r="P46" s="162"/>
      <c r="Q46" s="47"/>
      <c r="R46" s="365"/>
    </row>
    <row r="47" spans="1:18" ht="40" hidden="1" customHeight="1" x14ac:dyDescent="0.3">
      <c r="A47" s="312"/>
      <c r="B47" s="305"/>
      <c r="C47" s="305"/>
      <c r="D47" s="305"/>
      <c r="E47" s="306"/>
      <c r="F47" s="271"/>
      <c r="G47" s="382"/>
      <c r="H47" s="378"/>
      <c r="I47" s="60"/>
      <c r="J47" s="42"/>
      <c r="K47" s="72"/>
      <c r="L47" s="43"/>
      <c r="M47" s="49"/>
      <c r="N47" s="45"/>
      <c r="O47" s="38"/>
      <c r="P47" s="46"/>
      <c r="Q47" s="47"/>
      <c r="R47" s="253"/>
    </row>
    <row r="48" spans="1:18" ht="40" hidden="1" customHeight="1" x14ac:dyDescent="0.3">
      <c r="A48" s="312"/>
      <c r="B48" s="305"/>
      <c r="C48" s="305"/>
      <c r="D48" s="305"/>
      <c r="E48" s="306"/>
      <c r="F48" s="271"/>
      <c r="G48" s="378"/>
      <c r="H48" s="383"/>
      <c r="I48" s="41"/>
      <c r="J48" s="42"/>
      <c r="K48" s="42"/>
      <c r="L48" s="59"/>
      <c r="M48" s="44"/>
      <c r="N48" s="45"/>
      <c r="O48" s="36"/>
      <c r="P48" s="46"/>
      <c r="Q48" s="47"/>
      <c r="R48" s="253"/>
    </row>
    <row r="49" spans="1:18" ht="40" customHeight="1" thickBot="1" x14ac:dyDescent="0.35">
      <c r="A49" s="304"/>
      <c r="B49" s="305"/>
      <c r="C49" s="305"/>
      <c r="D49" s="305"/>
      <c r="E49" s="306"/>
      <c r="F49" s="271"/>
      <c r="G49" s="378"/>
      <c r="H49" s="379"/>
      <c r="I49" s="41"/>
      <c r="J49" s="42"/>
      <c r="K49" s="42"/>
      <c r="L49" s="43"/>
      <c r="M49" s="44"/>
      <c r="N49" s="45"/>
      <c r="O49" s="145"/>
      <c r="P49" s="148"/>
      <c r="Q49" s="251"/>
      <c r="R49" s="252"/>
    </row>
    <row r="50" spans="1:18" ht="40" hidden="1" customHeight="1" x14ac:dyDescent="0.3">
      <c r="A50" s="312"/>
      <c r="B50" s="305"/>
      <c r="C50" s="305"/>
      <c r="D50" s="305"/>
      <c r="E50" s="330"/>
      <c r="F50" s="306"/>
      <c r="G50" s="378"/>
      <c r="H50" s="378"/>
      <c r="I50" s="60"/>
      <c r="J50" s="42"/>
      <c r="K50" s="72"/>
      <c r="L50" s="43"/>
      <c r="M50" s="49"/>
      <c r="N50" s="45"/>
      <c r="O50" s="79"/>
      <c r="P50" s="46"/>
      <c r="Q50" s="47"/>
      <c r="R50" s="47"/>
    </row>
    <row r="51" spans="1:18" ht="40" hidden="1" customHeight="1" x14ac:dyDescent="0.3">
      <c r="A51" s="312"/>
      <c r="B51" s="305"/>
      <c r="C51" s="305"/>
      <c r="D51" s="305"/>
      <c r="E51" s="305"/>
      <c r="F51" s="306"/>
      <c r="G51" s="385"/>
      <c r="H51" s="385"/>
      <c r="I51" s="166"/>
      <c r="J51" s="167"/>
      <c r="K51" s="167"/>
      <c r="L51" s="168"/>
      <c r="M51" s="169"/>
      <c r="N51" s="169"/>
      <c r="O51" s="170"/>
      <c r="P51" s="171"/>
      <c r="Q51" s="74"/>
      <c r="R51" s="74"/>
    </row>
    <row r="52" spans="1:18" ht="40" hidden="1" customHeight="1" x14ac:dyDescent="0.3">
      <c r="A52" s="312"/>
      <c r="B52" s="305"/>
      <c r="C52" s="305"/>
      <c r="D52" s="305"/>
      <c r="E52" s="306"/>
      <c r="F52" s="305"/>
      <c r="G52" s="386"/>
      <c r="H52" s="387"/>
      <c r="I52" s="173"/>
      <c r="J52" s="174"/>
      <c r="K52" s="107"/>
      <c r="L52" s="175"/>
      <c r="M52" s="176"/>
      <c r="N52" s="108"/>
      <c r="O52" s="109"/>
      <c r="P52" s="110"/>
      <c r="Q52" s="74"/>
      <c r="R52" s="47"/>
    </row>
    <row r="53" spans="1:18" ht="40" customHeight="1" thickBot="1" x14ac:dyDescent="0.35">
      <c r="A53" s="304"/>
      <c r="B53" s="305"/>
      <c r="C53" s="305"/>
      <c r="D53" s="305"/>
      <c r="E53" s="305"/>
      <c r="F53" s="306"/>
      <c r="G53" s="378"/>
      <c r="H53" s="378"/>
      <c r="I53" s="58"/>
      <c r="J53" s="42"/>
      <c r="K53" s="42"/>
      <c r="L53" s="43"/>
      <c r="M53" s="49"/>
      <c r="N53" s="45"/>
      <c r="O53" s="159"/>
      <c r="P53" s="161"/>
      <c r="Q53" s="74"/>
      <c r="R53" s="47"/>
    </row>
    <row r="54" spans="1:18" ht="40" customHeight="1" thickBot="1" x14ac:dyDescent="0.35">
      <c r="A54" s="304"/>
      <c r="B54" s="305"/>
      <c r="C54" s="305"/>
      <c r="D54" s="305"/>
      <c r="E54" s="306"/>
      <c r="F54" s="271"/>
      <c r="G54" s="378"/>
      <c r="H54" s="379"/>
      <c r="I54" s="58"/>
      <c r="J54" s="42"/>
      <c r="K54" s="42"/>
      <c r="L54" s="43"/>
      <c r="M54" s="44"/>
      <c r="N54" s="45"/>
      <c r="O54" s="145"/>
      <c r="P54" s="148"/>
      <c r="Q54" s="47"/>
      <c r="R54" s="47"/>
    </row>
    <row r="55" spans="1:18" ht="40" customHeight="1" thickBot="1" x14ac:dyDescent="0.35">
      <c r="A55" s="304"/>
      <c r="B55" s="305"/>
      <c r="C55" s="305"/>
      <c r="D55" s="305"/>
      <c r="E55" s="306"/>
      <c r="F55" s="271"/>
      <c r="G55" s="378"/>
      <c r="H55" s="379"/>
      <c r="I55" s="41"/>
      <c r="J55" s="42"/>
      <c r="K55" s="42"/>
      <c r="L55" s="43"/>
      <c r="M55" s="44"/>
      <c r="N55" s="45"/>
      <c r="O55" s="145"/>
      <c r="P55" s="148"/>
      <c r="Q55" s="70"/>
      <c r="R55" s="47"/>
    </row>
    <row r="56" spans="1:18" ht="40" hidden="1" customHeight="1" x14ac:dyDescent="0.3">
      <c r="A56" s="327"/>
      <c r="B56" s="305"/>
      <c r="C56" s="305"/>
      <c r="D56" s="305"/>
      <c r="E56" s="306"/>
      <c r="F56" s="306"/>
      <c r="G56" s="378"/>
      <c r="H56" s="381"/>
      <c r="I56" s="60"/>
      <c r="J56" s="72"/>
      <c r="K56" s="42"/>
      <c r="L56" s="43"/>
      <c r="M56" s="44"/>
      <c r="N56" s="45"/>
      <c r="O56" s="38"/>
      <c r="P56" s="46"/>
      <c r="Q56" s="47"/>
      <c r="R56" s="47"/>
    </row>
    <row r="57" spans="1:18" ht="40" hidden="1" customHeight="1" x14ac:dyDescent="0.3">
      <c r="A57" s="312"/>
      <c r="B57" s="305"/>
      <c r="C57" s="305"/>
      <c r="D57" s="305"/>
      <c r="E57" s="305"/>
      <c r="F57" s="306"/>
      <c r="G57" s="378"/>
      <c r="H57" s="378"/>
      <c r="I57" s="60"/>
      <c r="J57" s="72"/>
      <c r="K57" s="42"/>
      <c r="L57" s="43"/>
      <c r="M57" s="45"/>
      <c r="N57" s="45"/>
      <c r="O57" s="36"/>
      <c r="P57" s="73"/>
      <c r="Q57" s="74"/>
      <c r="R57" s="47"/>
    </row>
    <row r="58" spans="1:18" ht="40" customHeight="1" thickBot="1" x14ac:dyDescent="0.35">
      <c r="A58" s="304"/>
      <c r="B58" s="305"/>
      <c r="C58" s="305"/>
      <c r="D58" s="305"/>
      <c r="E58" s="305"/>
      <c r="F58" s="306"/>
      <c r="G58" s="378"/>
      <c r="H58" s="378"/>
      <c r="I58" s="58"/>
      <c r="J58" s="42"/>
      <c r="K58" s="72"/>
      <c r="L58" s="43"/>
      <c r="M58" s="49"/>
      <c r="N58" s="45"/>
      <c r="O58" s="159"/>
      <c r="P58" s="162"/>
      <c r="Q58" s="47"/>
      <c r="R58" s="47"/>
    </row>
    <row r="59" spans="1:18" ht="40" hidden="1" customHeight="1" x14ac:dyDescent="0.3">
      <c r="A59" s="312" t="s">
        <v>265</v>
      </c>
      <c r="B59" s="305" t="s">
        <v>285</v>
      </c>
      <c r="C59" s="305" t="s">
        <v>16</v>
      </c>
      <c r="D59" s="305" t="s">
        <v>16</v>
      </c>
      <c r="E59" s="306" t="s">
        <v>246</v>
      </c>
      <c r="F59" s="306">
        <v>30</v>
      </c>
      <c r="G59" s="378"/>
      <c r="H59" s="378"/>
      <c r="I59" s="58" t="s">
        <v>19</v>
      </c>
      <c r="J59" s="42" t="s">
        <v>32</v>
      </c>
      <c r="K59" s="42"/>
      <c r="L59" s="59"/>
      <c r="M59" s="45"/>
      <c r="N59" s="45"/>
      <c r="O59" s="38"/>
      <c r="P59" s="46"/>
      <c r="Q59" s="47" t="s">
        <v>247</v>
      </c>
      <c r="R59" s="47"/>
    </row>
    <row r="60" spans="1:18" ht="40" hidden="1" customHeight="1" x14ac:dyDescent="0.3">
      <c r="A60" s="312" t="s">
        <v>100</v>
      </c>
      <c r="B60" s="305" t="s">
        <v>282</v>
      </c>
      <c r="C60" s="305" t="s">
        <v>101</v>
      </c>
      <c r="D60" s="305" t="s">
        <v>101</v>
      </c>
      <c r="E60" s="306" t="s">
        <v>246</v>
      </c>
      <c r="F60" s="271"/>
      <c r="G60" s="378" t="s">
        <v>19</v>
      </c>
      <c r="H60" s="381"/>
      <c r="I60" s="41"/>
      <c r="J60" s="42"/>
      <c r="K60" s="42" t="s">
        <v>19</v>
      </c>
      <c r="L60" s="59"/>
      <c r="M60" s="45"/>
      <c r="N60" s="45"/>
      <c r="O60" s="38"/>
      <c r="P60" s="46"/>
      <c r="Q60" s="47" t="s">
        <v>247</v>
      </c>
      <c r="R60" s="47"/>
    </row>
    <row r="61" spans="1:18" ht="40" hidden="1" customHeight="1" x14ac:dyDescent="0.3">
      <c r="A61" s="312" t="s">
        <v>250</v>
      </c>
      <c r="B61" s="305" t="s">
        <v>251</v>
      </c>
      <c r="C61" s="305" t="s">
        <v>111</v>
      </c>
      <c r="D61" s="305" t="s">
        <v>249</v>
      </c>
      <c r="E61" s="306" t="s">
        <v>252</v>
      </c>
      <c r="F61" s="306" t="s">
        <v>253</v>
      </c>
      <c r="G61" s="378"/>
      <c r="H61" s="378"/>
      <c r="I61" s="58"/>
      <c r="J61" s="42"/>
      <c r="K61" s="42" t="s">
        <v>19</v>
      </c>
      <c r="L61" s="59"/>
      <c r="M61" s="45" t="s">
        <v>19</v>
      </c>
      <c r="N61" s="45"/>
      <c r="O61" s="38"/>
      <c r="P61" s="46"/>
      <c r="Q61" s="47" t="s">
        <v>247</v>
      </c>
      <c r="R61" s="47"/>
    </row>
    <row r="62" spans="1:18" ht="40" hidden="1" customHeight="1" x14ac:dyDescent="0.3">
      <c r="A62" s="312" t="s">
        <v>250</v>
      </c>
      <c r="B62" s="305" t="s">
        <v>254</v>
      </c>
      <c r="C62" s="305" t="s">
        <v>111</v>
      </c>
      <c r="D62" s="305" t="s">
        <v>249</v>
      </c>
      <c r="E62" s="306" t="s">
        <v>252</v>
      </c>
      <c r="F62" s="306" t="s">
        <v>255</v>
      </c>
      <c r="G62" s="378"/>
      <c r="H62" s="378"/>
      <c r="I62" s="60"/>
      <c r="J62" s="42"/>
      <c r="K62" s="61" t="s">
        <v>19</v>
      </c>
      <c r="L62" s="43"/>
      <c r="M62" s="62" t="s">
        <v>19</v>
      </c>
      <c r="N62" s="45"/>
      <c r="O62" s="38"/>
      <c r="P62" s="46"/>
      <c r="Q62" s="47" t="s">
        <v>247</v>
      </c>
      <c r="R62" s="47"/>
    </row>
    <row r="63" spans="1:18" ht="40" hidden="1" customHeight="1" x14ac:dyDescent="0.3">
      <c r="A63" s="312" t="s">
        <v>250</v>
      </c>
      <c r="B63" s="305" t="s">
        <v>256</v>
      </c>
      <c r="C63" s="305" t="s">
        <v>111</v>
      </c>
      <c r="D63" s="305" t="s">
        <v>249</v>
      </c>
      <c r="E63" s="306" t="s">
        <v>252</v>
      </c>
      <c r="F63" s="306" t="s">
        <v>255</v>
      </c>
      <c r="G63" s="378"/>
      <c r="H63" s="378"/>
      <c r="I63" s="58"/>
      <c r="J63" s="42"/>
      <c r="K63" s="42" t="s">
        <v>19</v>
      </c>
      <c r="L63" s="59"/>
      <c r="M63" s="45" t="s">
        <v>19</v>
      </c>
      <c r="N63" s="45"/>
      <c r="O63" s="38"/>
      <c r="P63" s="46"/>
      <c r="Q63" s="114" t="s">
        <v>247</v>
      </c>
      <c r="R63" s="47"/>
    </row>
    <row r="64" spans="1:18" ht="40" hidden="1" customHeight="1" x14ac:dyDescent="0.25">
      <c r="A64" s="270" t="s">
        <v>272</v>
      </c>
      <c r="B64" s="270" t="s">
        <v>294</v>
      </c>
      <c r="C64" s="270" t="s">
        <v>44</v>
      </c>
      <c r="D64" s="270" t="s">
        <v>44</v>
      </c>
      <c r="E64" s="270" t="s">
        <v>246</v>
      </c>
      <c r="F64" s="270">
        <v>23</v>
      </c>
      <c r="G64" s="388" t="s">
        <v>19</v>
      </c>
      <c r="H64" s="388"/>
      <c r="I64" s="90" t="s">
        <v>19</v>
      </c>
      <c r="J64" s="91" t="s">
        <v>19</v>
      </c>
      <c r="K64" s="91"/>
      <c r="L64" s="92"/>
      <c r="M64" s="93"/>
      <c r="N64" s="93"/>
      <c r="O64" s="88"/>
      <c r="P64" s="88"/>
      <c r="Q64" s="88" t="s">
        <v>260</v>
      </c>
      <c r="R64" s="47"/>
    </row>
    <row r="65" spans="1:18" ht="40" hidden="1" customHeight="1" x14ac:dyDescent="0.25">
      <c r="A65" s="270" t="s">
        <v>272</v>
      </c>
      <c r="B65" s="270" t="s">
        <v>273</v>
      </c>
      <c r="C65" s="270" t="s">
        <v>20</v>
      </c>
      <c r="D65" s="270" t="s">
        <v>20</v>
      </c>
      <c r="E65" s="270" t="s">
        <v>246</v>
      </c>
      <c r="F65" s="270">
        <v>26</v>
      </c>
      <c r="G65" s="388" t="s">
        <v>19</v>
      </c>
      <c r="H65" s="388"/>
      <c r="I65" s="90"/>
      <c r="J65" s="91" t="s">
        <v>19</v>
      </c>
      <c r="K65" s="91"/>
      <c r="L65" s="92"/>
      <c r="M65" s="93" t="s">
        <v>19</v>
      </c>
      <c r="N65" s="93"/>
      <c r="O65" s="88"/>
      <c r="P65" s="88"/>
      <c r="Q65" s="88" t="s">
        <v>260</v>
      </c>
      <c r="R65" s="47"/>
    </row>
    <row r="66" spans="1:18" ht="40" hidden="1" customHeight="1" x14ac:dyDescent="0.25">
      <c r="A66" s="270" t="s">
        <v>272</v>
      </c>
      <c r="B66" s="270" t="s">
        <v>274</v>
      </c>
      <c r="C66" s="270" t="s">
        <v>20</v>
      </c>
      <c r="D66" s="270" t="s">
        <v>20</v>
      </c>
      <c r="E66" s="270" t="s">
        <v>246</v>
      </c>
      <c r="F66" s="270">
        <v>26</v>
      </c>
      <c r="G66" s="388" t="s">
        <v>19</v>
      </c>
      <c r="H66" s="388"/>
      <c r="I66" s="90"/>
      <c r="J66" s="91" t="s">
        <v>19</v>
      </c>
      <c r="K66" s="91"/>
      <c r="L66" s="92"/>
      <c r="M66" s="93" t="s">
        <v>19</v>
      </c>
      <c r="N66" s="93"/>
      <c r="O66" s="88"/>
      <c r="P66" s="88"/>
      <c r="Q66" s="88" t="s">
        <v>260</v>
      </c>
      <c r="R66" s="47"/>
    </row>
    <row r="67" spans="1:18" ht="40" hidden="1" customHeight="1" x14ac:dyDescent="0.3">
      <c r="A67" s="270" t="s">
        <v>272</v>
      </c>
      <c r="B67" s="373" t="s">
        <v>295</v>
      </c>
      <c r="C67" s="373" t="s">
        <v>44</v>
      </c>
      <c r="D67" s="305" t="s">
        <v>44</v>
      </c>
      <c r="E67" s="306" t="s">
        <v>246</v>
      </c>
      <c r="F67" s="271">
        <v>23</v>
      </c>
      <c r="G67" s="378" t="s">
        <v>19</v>
      </c>
      <c r="H67" s="379"/>
      <c r="I67" s="58" t="s">
        <v>19</v>
      </c>
      <c r="J67" s="42" t="s">
        <v>19</v>
      </c>
      <c r="K67" s="42"/>
      <c r="L67" s="68"/>
      <c r="M67" s="45"/>
      <c r="N67" s="45"/>
      <c r="O67" s="38"/>
      <c r="P67" s="46"/>
      <c r="Q67" s="88" t="s">
        <v>260</v>
      </c>
      <c r="R67" s="47"/>
    </row>
    <row r="68" spans="1:18" ht="40" hidden="1" customHeight="1" x14ac:dyDescent="0.3">
      <c r="A68" s="312" t="s">
        <v>265</v>
      </c>
      <c r="B68" s="305" t="s">
        <v>283</v>
      </c>
      <c r="C68" s="305" t="s">
        <v>101</v>
      </c>
      <c r="D68" s="305" t="s">
        <v>101</v>
      </c>
      <c r="E68" s="306" t="s">
        <v>246</v>
      </c>
      <c r="F68" s="271">
        <v>29</v>
      </c>
      <c r="G68" s="378"/>
      <c r="H68" s="379"/>
      <c r="I68" s="58" t="s">
        <v>19</v>
      </c>
      <c r="J68" s="42"/>
      <c r="K68" s="42" t="s">
        <v>19</v>
      </c>
      <c r="L68" s="68"/>
      <c r="M68" s="45" t="s">
        <v>19</v>
      </c>
      <c r="N68" s="45"/>
      <c r="O68" s="38"/>
      <c r="P68" s="46"/>
      <c r="Q68" s="47" t="s">
        <v>247</v>
      </c>
      <c r="R68" s="47"/>
    </row>
    <row r="69" spans="1:18" ht="40" hidden="1" customHeight="1" x14ac:dyDescent="0.3">
      <c r="A69" s="312"/>
      <c r="B69" s="305"/>
      <c r="C69" s="305"/>
      <c r="D69" s="305"/>
      <c r="E69" s="306"/>
      <c r="F69" s="271"/>
      <c r="G69" s="378"/>
      <c r="H69" s="379"/>
      <c r="I69" s="58"/>
      <c r="J69" s="42"/>
      <c r="K69" s="42"/>
      <c r="L69" s="68"/>
      <c r="M69" s="45"/>
      <c r="N69" s="45"/>
      <c r="O69" s="38"/>
      <c r="P69" s="46"/>
      <c r="Q69" s="47"/>
      <c r="R69" s="47"/>
    </row>
    <row r="70" spans="1:18" ht="40" hidden="1" customHeight="1" x14ac:dyDescent="0.3">
      <c r="A70" s="312"/>
      <c r="B70" s="305"/>
      <c r="C70" s="305"/>
      <c r="D70" s="305"/>
      <c r="E70" s="306"/>
      <c r="F70" s="271"/>
      <c r="G70" s="378"/>
      <c r="H70" s="383"/>
      <c r="I70" s="58"/>
      <c r="J70" s="42"/>
      <c r="K70" s="42"/>
      <c r="L70" s="68"/>
      <c r="M70" s="49"/>
      <c r="N70" s="45"/>
      <c r="O70" s="36"/>
      <c r="P70" s="46"/>
      <c r="Q70" s="47"/>
      <c r="R70" s="47"/>
    </row>
    <row r="71" spans="1:18" ht="40" hidden="1" customHeight="1" x14ac:dyDescent="0.3">
      <c r="A71" s="312"/>
      <c r="B71" s="305"/>
      <c r="C71" s="305"/>
      <c r="D71" s="305"/>
      <c r="E71" s="305"/>
      <c r="F71" s="306"/>
      <c r="G71" s="378"/>
      <c r="H71" s="378"/>
      <c r="I71" s="58"/>
      <c r="J71" s="42"/>
      <c r="K71" s="42"/>
      <c r="L71" s="43"/>
      <c r="M71" s="44"/>
      <c r="N71" s="45"/>
      <c r="O71" s="36"/>
      <c r="P71" s="73"/>
      <c r="Q71" s="74"/>
      <c r="R71" s="74"/>
    </row>
    <row r="72" spans="1:18" ht="40" hidden="1" customHeight="1" x14ac:dyDescent="0.3">
      <c r="A72" s="327"/>
      <c r="B72" s="305"/>
      <c r="C72" s="305"/>
      <c r="D72" s="305"/>
      <c r="E72" s="306"/>
      <c r="F72" s="306"/>
      <c r="G72" s="378"/>
      <c r="H72" s="381"/>
      <c r="I72" s="60"/>
      <c r="J72" s="72"/>
      <c r="K72" s="42"/>
      <c r="L72" s="43"/>
      <c r="M72" s="44"/>
      <c r="N72" s="45"/>
      <c r="O72" s="38"/>
      <c r="P72" s="46"/>
      <c r="Q72" s="47"/>
      <c r="R72" s="47"/>
    </row>
    <row r="73" spans="1:18" ht="30" customHeight="1" thickBot="1" x14ac:dyDescent="0.35">
      <c r="A73" s="304"/>
      <c r="B73" s="305"/>
      <c r="C73" s="305"/>
      <c r="D73" s="305"/>
      <c r="E73" s="305"/>
      <c r="F73" s="306"/>
      <c r="G73" s="378"/>
      <c r="H73" s="378"/>
      <c r="I73" s="60"/>
      <c r="J73" s="72"/>
      <c r="K73" s="42"/>
      <c r="L73" s="43"/>
      <c r="M73" s="45"/>
      <c r="N73" s="45"/>
      <c r="O73" s="36"/>
      <c r="P73" s="73"/>
      <c r="Q73" s="74"/>
      <c r="R73" s="74"/>
    </row>
    <row r="74" spans="1:18" ht="33.75" customHeight="1" thickBot="1" x14ac:dyDescent="0.35">
      <c r="A74" s="304"/>
      <c r="B74" s="305"/>
      <c r="C74" s="305"/>
      <c r="D74" s="305"/>
      <c r="E74" s="305"/>
      <c r="F74" s="306"/>
      <c r="G74" s="382"/>
      <c r="H74" s="378"/>
      <c r="I74" s="60"/>
      <c r="J74" s="42"/>
      <c r="K74" s="72"/>
      <c r="L74" s="43"/>
      <c r="M74" s="45"/>
      <c r="N74" s="45"/>
      <c r="O74" s="38"/>
      <c r="P74" s="46"/>
      <c r="Q74" s="47"/>
      <c r="R74" s="47"/>
    </row>
    <row r="75" spans="1:18" ht="27.75" customHeight="1" x14ac:dyDescent="0.3">
      <c r="A75" s="374"/>
      <c r="B75" s="374"/>
      <c r="C75" s="374"/>
      <c r="D75" s="374"/>
      <c r="E75" s="374"/>
      <c r="F75" s="339"/>
      <c r="G75" s="389"/>
      <c r="H75" s="389"/>
      <c r="I75" s="121"/>
      <c r="J75" s="122"/>
      <c r="K75" s="122"/>
      <c r="L75" s="123"/>
      <c r="M75" s="124"/>
      <c r="N75" s="125"/>
      <c r="O75" s="119"/>
      <c r="P75" s="126"/>
      <c r="Q75" s="126"/>
      <c r="R75" s="126"/>
    </row>
    <row r="76" spans="1:18" ht="15.75" customHeight="1" x14ac:dyDescent="0.3">
      <c r="A76" s="50" t="s">
        <v>286</v>
      </c>
      <c r="B76" s="126"/>
      <c r="C76" s="126"/>
      <c r="D76" s="126"/>
      <c r="E76" s="126"/>
      <c r="F76" s="126"/>
      <c r="G76" s="390">
        <f>SUMPRODUCT((D4:D72="PS")*(G4:G72="x"))</f>
        <v>0</v>
      </c>
      <c r="H76" s="390">
        <f>SUMPRODUCT((D4:D72="PS")*(H4:H72="x"))</f>
        <v>0</v>
      </c>
      <c r="I76" s="127">
        <f>SUMPRODUCT((D4:D72="PS")*(I4:I72="x"))</f>
        <v>0</v>
      </c>
      <c r="J76" s="127">
        <f>SUMPRODUCT((D4:D72="PS")*(J4:J72="x"))</f>
        <v>0</v>
      </c>
      <c r="K76" s="127">
        <f>SUMPRODUCT((D4:D72="PS")*(K4:K72="x"))</f>
        <v>0</v>
      </c>
      <c r="L76" s="127">
        <f>SUMPRODUCT((D4:D72="PS")*(L4:L72="x"))</f>
        <v>0</v>
      </c>
      <c r="M76" s="127">
        <f>SUMPRODUCT((D4:D72="PS")*(M4:M72="x"))</f>
        <v>0</v>
      </c>
      <c r="N76" s="127">
        <f>SUMPRODUCT((D4:D72="PS")*(N4:N72="x"))</f>
        <v>0</v>
      </c>
      <c r="O76" s="119"/>
      <c r="P76" s="126"/>
      <c r="Q76">
        <f t="shared" ref="Q76:Q83" si="0">SUM(G76:P76)</f>
        <v>0</v>
      </c>
      <c r="R76" s="126"/>
    </row>
    <row r="77" spans="1:18" ht="15.75" customHeight="1" x14ac:dyDescent="0.3">
      <c r="A77" s="50" t="s">
        <v>287</v>
      </c>
      <c r="B77" s="126"/>
      <c r="C77" s="126"/>
      <c r="D77" s="126"/>
      <c r="E77" s="126"/>
      <c r="F77" s="126"/>
      <c r="G77" s="390">
        <f>SUMPRODUCT((D4:D72="MS")*(G4:G72="x"))</f>
        <v>0</v>
      </c>
      <c r="H77" s="390">
        <f>SUMPRODUCT((D4:D72="MS")*(H4:H72="x"))</f>
        <v>0</v>
      </c>
      <c r="I77" s="127">
        <f>SUMPRODUCT((D4:D72="MS")*(I4:I72="x"))</f>
        <v>0</v>
      </c>
      <c r="J77" s="127">
        <f>SUMPRODUCT((D4:D72="MS")*(J4:J72="x"))</f>
        <v>0</v>
      </c>
      <c r="K77" s="127">
        <f>SUMPRODUCT((D4:D72="MS")*(K4:K72="x"))</f>
        <v>0</v>
      </c>
      <c r="L77" s="127">
        <f>SUMPRODUCT((D4:D72="MS")*(L4:L72="x"))</f>
        <v>0</v>
      </c>
      <c r="M77" s="127">
        <f>SUMPRODUCT((D4:D72="MS")*(M4:M72="x"))</f>
        <v>0</v>
      </c>
      <c r="N77" s="127">
        <f>SUMPRODUCT((D4:D72="MS")*(N4:N72="x"))</f>
        <v>0</v>
      </c>
      <c r="O77" s="119"/>
      <c r="P77" s="126"/>
      <c r="Q77">
        <f t="shared" si="0"/>
        <v>0</v>
      </c>
      <c r="R77" s="126"/>
    </row>
    <row r="78" spans="1:18" ht="15.75" customHeight="1" x14ac:dyDescent="0.3">
      <c r="A78" s="50" t="s">
        <v>288</v>
      </c>
      <c r="B78" s="126"/>
      <c r="C78" s="126"/>
      <c r="D78" s="126"/>
      <c r="E78" s="126"/>
      <c r="F78" s="126"/>
      <c r="G78" s="390">
        <f>SUMPRODUCT((D4:D72="GS")*(G4:G72="x"))</f>
        <v>0</v>
      </c>
      <c r="H78" s="390">
        <f>SUMPRODUCT((D4:D72="GS")*(H4:H72="x"))</f>
        <v>0</v>
      </c>
      <c r="I78" s="127">
        <f>SUMPRODUCT((D4:D72="GS")*(I4:I72="x"))</f>
        <v>0</v>
      </c>
      <c r="J78" s="127">
        <f>SUMPRODUCT((D4:D72="GS")*(J4:J72="x"))</f>
        <v>0</v>
      </c>
      <c r="K78" s="127">
        <f>SUMPRODUCT((D4:D72="GS")*(K4:K72="x"))</f>
        <v>3</v>
      </c>
      <c r="L78" s="127">
        <f>SUMPRODUCT((D4:D72="GS")*(L4:L72="x"))</f>
        <v>0</v>
      </c>
      <c r="M78" s="127">
        <f>SUMPRODUCT((D4:D72="GS")*(M4:M72="x"))</f>
        <v>3</v>
      </c>
      <c r="N78" s="127">
        <f>SUMPRODUCT((D4:D72="GS")*(N4:N72="x"))</f>
        <v>0</v>
      </c>
      <c r="O78" s="119"/>
      <c r="P78" s="126"/>
      <c r="Q78">
        <f t="shared" si="0"/>
        <v>6</v>
      </c>
      <c r="R78" s="126"/>
    </row>
    <row r="79" spans="1:18" ht="13" x14ac:dyDescent="0.25">
      <c r="A79" s="50" t="s">
        <v>289</v>
      </c>
      <c r="F79"/>
      <c r="G79" s="390">
        <f>SUMPRODUCT((D4:D72="CP")*(G4:G72="x"))</f>
        <v>2</v>
      </c>
      <c r="H79" s="390">
        <f>SUMPRODUCT((D4:D72="CP")*(H4:H72="x"))</f>
        <v>0</v>
      </c>
      <c r="I79" s="17">
        <f>SUMPRODUCT((D4:D72="CP")*(I4:I72="x"))</f>
        <v>2</v>
      </c>
      <c r="J79" s="128">
        <f>SUMPRODUCT((D4:D72="CP")*(J4:J72="x"))</f>
        <v>2</v>
      </c>
      <c r="K79" s="128">
        <f>SUMPRODUCT((D4:D72="CP")*(K4:K72="x"))</f>
        <v>0</v>
      </c>
      <c r="L79" s="18">
        <f>SUMPRODUCT((D4:D72="CP")*(L4:L72="x"))</f>
        <v>0</v>
      </c>
      <c r="M79" s="129">
        <f>SUMPRODUCT((D4:D72="CP")*(M4:M72="x"))</f>
        <v>0</v>
      </c>
      <c r="N79" s="129">
        <f>SUMPRODUCT((D4:D72="CP")*(N4:N72="x"))</f>
        <v>0</v>
      </c>
      <c r="Q79">
        <f t="shared" si="0"/>
        <v>6</v>
      </c>
    </row>
    <row r="80" spans="1:18" ht="13" x14ac:dyDescent="0.25">
      <c r="A80" s="50" t="s">
        <v>290</v>
      </c>
      <c r="F80"/>
      <c r="G80" s="390">
        <f>SUMPRODUCT((D4:D72="CE1")*(G4:G72="x"))</f>
        <v>2</v>
      </c>
      <c r="H80" s="390">
        <f>SUMPRODUCT((D4:D72="CE1")*(H4:H72="x"))</f>
        <v>0</v>
      </c>
      <c r="I80" s="17">
        <f>SUMPRODUCT((D4:D72="CE1")*(I4:I72="x"))</f>
        <v>0</v>
      </c>
      <c r="J80" s="128">
        <f>SUMPRODUCT((D4:D72="CE1")*(J4:J72="x"))</f>
        <v>2</v>
      </c>
      <c r="K80" s="128">
        <f>SUMPRODUCT((D4:D72="CE1")*(K4:K72="x"))</f>
        <v>0</v>
      </c>
      <c r="L80" s="18">
        <f>SUMPRODUCT((D4:D72="CE1")*(L4:L72="x"))</f>
        <v>0</v>
      </c>
      <c r="M80" s="129">
        <f>SUMPRODUCT((D4:D72="CE1")*(M4:M72="x"))</f>
        <v>2</v>
      </c>
      <c r="N80" s="129">
        <f>SUMPRODUCT((D4:D72="CE1")*(N4:N72="x"))</f>
        <v>0</v>
      </c>
      <c r="Q80">
        <f t="shared" si="0"/>
        <v>6</v>
      </c>
    </row>
    <row r="81" spans="1:17" ht="13" x14ac:dyDescent="0.3">
      <c r="A81" s="130" t="s">
        <v>291</v>
      </c>
      <c r="F81"/>
      <c r="G81" s="390">
        <f>SUMPRODUCT((D4:D72="CE2")*(G4:G72="x"))</f>
        <v>0</v>
      </c>
      <c r="H81" s="390">
        <f>SUMPRODUCT((D4:D72="CE2")*(H4:H72="x"))</f>
        <v>0</v>
      </c>
      <c r="I81" s="17">
        <f>SUMPRODUCT((D4:D72="CE2")*(I4:I72="x"))</f>
        <v>0</v>
      </c>
      <c r="J81" s="128">
        <f>SUMPRODUCT((D4:D72="CE2")*(J4:J72="x"))</f>
        <v>0</v>
      </c>
      <c r="K81" s="128">
        <f>SUMPRODUCT((D4:D72="CE2")*(K4:K72="x"))</f>
        <v>0</v>
      </c>
      <c r="L81" s="18">
        <f>SUMPRODUCT((D4:D72="CE2")*(L4:L72="x"))</f>
        <v>0</v>
      </c>
      <c r="M81" s="129">
        <f>SUMPRODUCT((D4:D72="CE2")*(M4:M72="x"))</f>
        <v>0</v>
      </c>
      <c r="N81" s="129">
        <f>SUMPRODUCT((D4:D72="CE2")*(N4:N72="x"))</f>
        <v>0</v>
      </c>
      <c r="Q81">
        <f t="shared" si="0"/>
        <v>0</v>
      </c>
    </row>
    <row r="82" spans="1:17" ht="13" x14ac:dyDescent="0.3">
      <c r="A82" s="130" t="s">
        <v>292</v>
      </c>
      <c r="F82"/>
      <c r="G82" s="390">
        <f>SUMPRODUCT((D4:D72="CM1")*(G4:G72="x"))</f>
        <v>1</v>
      </c>
      <c r="H82" s="390">
        <f>SUMPRODUCT((D4:D72="CM1")*(H4:H72="x"))</f>
        <v>0</v>
      </c>
      <c r="I82" s="17">
        <f>SUMPRODUCT((D4:D72="CM1")*(I4:I72="x"))</f>
        <v>1</v>
      </c>
      <c r="J82" s="128">
        <f>SUMPRODUCT((D4:D72="CM1")*(J4:J72="x"))</f>
        <v>0</v>
      </c>
      <c r="K82" s="128">
        <f>SUMPRODUCT((D4:D72="CM1")*(K4:K72="x"))</f>
        <v>2</v>
      </c>
      <c r="L82" s="18">
        <f>SUMPRODUCT((D4:D72="CM1")*(L4:L72="x"))</f>
        <v>0</v>
      </c>
      <c r="M82" s="129">
        <f>SUMPRODUCT((D4:D72="CM1")*(M4:M72="x"))</f>
        <v>1</v>
      </c>
      <c r="N82" s="129">
        <f>SUMPRODUCT((D4:D72="CM1")*(N4:N72="x"))</f>
        <v>0</v>
      </c>
      <c r="Q82">
        <f t="shared" si="0"/>
        <v>5</v>
      </c>
    </row>
    <row r="83" spans="1:17" ht="13" x14ac:dyDescent="0.3">
      <c r="A83" s="130" t="s">
        <v>293</v>
      </c>
      <c r="F83"/>
      <c r="G83" s="390">
        <f>SUMPRODUCT((D4:D72="CM2")*(G4:G72="x"))</f>
        <v>0</v>
      </c>
      <c r="H83" s="390">
        <f>SUMPRODUCT((D4:D72="CM2")*(H4:H72="x"))</f>
        <v>0</v>
      </c>
      <c r="I83" s="17">
        <f>SUMPRODUCT((D4:D72="CM2")*(I4:I72="x"))</f>
        <v>1</v>
      </c>
      <c r="J83" s="128">
        <f>SUMPRODUCT((D4:D72="CM2")*(J4:J72="x"))</f>
        <v>1</v>
      </c>
      <c r="K83" s="128">
        <f>SUMPRODUCT((D4:D72="CM2")*(K4:K72="x"))</f>
        <v>0</v>
      </c>
      <c r="L83" s="18">
        <f>SUMPRODUCT((D4:D72="CM2")*(L4:L72="x"))</f>
        <v>0</v>
      </c>
      <c r="M83" s="129">
        <f>SUMPRODUCT((D4:D72="CM2")*(M4:M72="x"))</f>
        <v>0</v>
      </c>
      <c r="N83" s="129">
        <f>SUMPRODUCT((D4:D72="CM2")*(N4:N72="x"))</f>
        <v>0</v>
      </c>
      <c r="Q83">
        <f t="shared" si="0"/>
        <v>2</v>
      </c>
    </row>
    <row r="84" spans="1:17" ht="13" x14ac:dyDescent="0.3">
      <c r="A84" s="130"/>
      <c r="F84"/>
      <c r="G84" s="375"/>
      <c r="H84" s="376"/>
      <c r="I84" s="21"/>
      <c r="J84" s="22"/>
      <c r="K84" s="22"/>
      <c r="L84" s="23"/>
      <c r="M84" s="24"/>
      <c r="N84" s="24"/>
    </row>
    <row r="85" spans="1:17" ht="14.25" customHeight="1" x14ac:dyDescent="0.3">
      <c r="A85" s="130" t="s">
        <v>226</v>
      </c>
      <c r="F85" s="14">
        <f>SUM(F9:F39)</f>
        <v>281</v>
      </c>
      <c r="G85" s="391">
        <f t="shared" ref="G85:N85" si="1">SUM(G76:G83)</f>
        <v>5</v>
      </c>
      <c r="H85" s="391">
        <f t="shared" si="1"/>
        <v>0</v>
      </c>
      <c r="I85" s="132">
        <f t="shared" si="1"/>
        <v>4</v>
      </c>
      <c r="J85" s="133">
        <f t="shared" si="1"/>
        <v>5</v>
      </c>
      <c r="K85" s="133">
        <f t="shared" si="1"/>
        <v>5</v>
      </c>
      <c r="L85" s="134">
        <f t="shared" si="1"/>
        <v>0</v>
      </c>
      <c r="M85" s="135">
        <f t="shared" si="1"/>
        <v>6</v>
      </c>
      <c r="N85" s="135">
        <f t="shared" si="1"/>
        <v>0</v>
      </c>
      <c r="Q85">
        <f>SUM(G85:P85)</f>
        <v>25</v>
      </c>
    </row>
  </sheetData>
  <autoFilter ref="A3:P72"/>
  <mergeCells count="3">
    <mergeCell ref="G1:H1"/>
    <mergeCell ref="J1:K1"/>
    <mergeCell ref="M1:N1"/>
  </mergeCells>
  <pageMargins left="0.78749999999999998" right="0.78749999999999998" top="0.77013888888888904" bottom="0.390277777777778" header="0.3" footer="0.51180555555555496"/>
  <pageSetup paperSize="9" firstPageNumber="0" orientation="landscape" horizontalDpi="300" verticalDpi="300" r:id="rId1"/>
  <headerFooter>
    <oddHeader>&amp;C&amp;16RENCONTRES USEP&amp;R&amp;12 2010-2011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topLeftCell="A29" zoomScale="95" zoomScaleNormal="95" workbookViewId="0">
      <selection activeCell="P11" sqref="P11"/>
    </sheetView>
  </sheetViews>
  <sheetFormatPr baseColWidth="10" defaultColWidth="9.1796875" defaultRowHeight="12.5" x14ac:dyDescent="0.25"/>
  <cols>
    <col min="1" max="1" width="25.453125" style="13"/>
    <col min="2" max="2" width="18.1796875" style="13"/>
    <col min="3" max="3" width="11.26953125" style="13"/>
    <col min="4" max="4" width="12.26953125" style="13"/>
    <col min="5" max="5" width="11.1796875" style="13"/>
    <col min="6" max="6" width="10" style="14"/>
    <col min="7" max="7" width="0" style="15" hidden="1"/>
    <col min="8" max="8" width="0" hidden="1"/>
    <col min="9" max="9" width="3.54296875"/>
    <col min="10" max="14" width="0" hidden="1"/>
    <col min="15" max="15" width="8.453125" style="13"/>
    <col min="16" max="16" width="10.1796875" style="13"/>
    <col min="17" max="17" width="39.453125"/>
    <col min="18" max="18" width="21.54296875"/>
    <col min="19" max="19" width="26.7265625"/>
    <col min="20" max="1025" width="10.26953125"/>
  </cols>
  <sheetData>
    <row r="1" spans="1:18" ht="76.5" customHeight="1" x14ac:dyDescent="0.4">
      <c r="A1" s="16"/>
      <c r="B1" s="14"/>
      <c r="C1" s="14"/>
      <c r="D1" s="14"/>
      <c r="E1" s="14"/>
      <c r="F1"/>
      <c r="G1" s="616" t="s">
        <v>227</v>
      </c>
      <c r="H1" s="616"/>
      <c r="I1" s="395"/>
      <c r="J1" s="612" t="s">
        <v>228</v>
      </c>
      <c r="K1" s="612"/>
      <c r="L1" s="18"/>
      <c r="M1" s="613" t="s">
        <v>228</v>
      </c>
      <c r="N1" s="613"/>
      <c r="O1" s="14"/>
      <c r="P1" s="14"/>
      <c r="Q1" s="156" t="s">
        <v>321</v>
      </c>
    </row>
    <row r="2" spans="1:18" ht="13" thickBot="1" x14ac:dyDescent="0.3">
      <c r="A2"/>
      <c r="B2"/>
      <c r="C2"/>
      <c r="D2"/>
      <c r="E2"/>
      <c r="F2"/>
      <c r="G2" s="19"/>
      <c r="H2" s="20"/>
      <c r="I2" s="396"/>
      <c r="J2" s="22"/>
      <c r="K2" s="22"/>
      <c r="L2" s="23"/>
      <c r="M2" s="24"/>
      <c r="N2" s="24"/>
      <c r="O2"/>
      <c r="P2"/>
    </row>
    <row r="3" spans="1:18" s="34" customFormat="1" ht="124.5" customHeight="1" thickBot="1" x14ac:dyDescent="0.35">
      <c r="A3" s="25" t="s">
        <v>2</v>
      </c>
      <c r="B3" s="25" t="s">
        <v>229</v>
      </c>
      <c r="C3" s="25" t="s">
        <v>230</v>
      </c>
      <c r="D3" s="25" t="s">
        <v>231</v>
      </c>
      <c r="E3" s="26" t="s">
        <v>232</v>
      </c>
      <c r="F3" s="25" t="s">
        <v>233</v>
      </c>
      <c r="G3" s="27" t="s">
        <v>234</v>
      </c>
      <c r="H3" s="27" t="s">
        <v>235</v>
      </c>
      <c r="I3" s="397" t="s">
        <v>236</v>
      </c>
      <c r="J3" s="29" t="s">
        <v>237</v>
      </c>
      <c r="K3" s="29" t="s">
        <v>238</v>
      </c>
      <c r="L3" s="30" t="s">
        <v>239</v>
      </c>
      <c r="M3" s="31" t="s">
        <v>240</v>
      </c>
      <c r="N3" s="31" t="s">
        <v>241</v>
      </c>
      <c r="O3" s="32" t="s">
        <v>242</v>
      </c>
      <c r="P3" s="32" t="s">
        <v>243</v>
      </c>
      <c r="Q3" s="363" t="s">
        <v>322</v>
      </c>
    </row>
    <row r="4" spans="1:18" s="48" customFormat="1" ht="40" hidden="1" customHeight="1" x14ac:dyDescent="0.3">
      <c r="A4" s="136" t="s">
        <v>279</v>
      </c>
      <c r="B4" s="36" t="s">
        <v>280</v>
      </c>
      <c r="C4" s="36" t="s">
        <v>64</v>
      </c>
      <c r="D4" s="36" t="s">
        <v>101</v>
      </c>
      <c r="E4" s="36" t="s">
        <v>246</v>
      </c>
      <c r="F4" s="37" t="s">
        <v>281</v>
      </c>
      <c r="G4" s="39"/>
      <c r="H4" s="75" t="s">
        <v>32</v>
      </c>
      <c r="I4" s="398"/>
      <c r="J4" s="78" t="s">
        <v>32</v>
      </c>
      <c r="K4" s="72"/>
      <c r="L4" s="43" t="s">
        <v>32</v>
      </c>
      <c r="M4" s="45" t="s">
        <v>32</v>
      </c>
      <c r="N4" s="45"/>
      <c r="O4" s="36" t="s">
        <v>275</v>
      </c>
      <c r="P4" s="73" t="s">
        <v>264</v>
      </c>
      <c r="Q4" s="74" t="s">
        <v>247</v>
      </c>
      <c r="R4" s="74"/>
    </row>
    <row r="5" spans="1:18" ht="40" customHeight="1" thickBot="1" x14ac:dyDescent="0.35">
      <c r="A5" s="304"/>
      <c r="B5" s="305"/>
      <c r="C5" s="305"/>
      <c r="D5" s="305"/>
      <c r="E5" s="306"/>
      <c r="F5" s="307"/>
      <c r="G5" s="64"/>
      <c r="H5" s="40"/>
      <c r="I5" s="399"/>
      <c r="J5" s="65"/>
      <c r="K5" s="42"/>
      <c r="L5" s="43"/>
      <c r="M5" s="49"/>
      <c r="N5" s="45"/>
      <c r="O5" s="66"/>
      <c r="P5" s="67"/>
      <c r="Q5" s="47"/>
      <c r="R5" s="47"/>
    </row>
    <row r="6" spans="1:18" ht="40" hidden="1" customHeight="1" x14ac:dyDescent="0.3">
      <c r="A6" s="312"/>
      <c r="B6" s="305"/>
      <c r="C6" s="305"/>
      <c r="D6" s="305"/>
      <c r="E6" s="306"/>
      <c r="F6" s="271"/>
      <c r="G6" s="39"/>
      <c r="H6" s="40"/>
      <c r="I6" s="400"/>
      <c r="J6" s="42"/>
      <c r="K6" s="42"/>
      <c r="L6" s="43"/>
      <c r="M6" s="44"/>
      <c r="N6" s="45"/>
      <c r="O6" s="36"/>
      <c r="P6" s="46"/>
      <c r="Q6" s="47"/>
      <c r="R6" s="47"/>
    </row>
    <row r="7" spans="1:18" s="48" customFormat="1" ht="40" hidden="1" customHeight="1" x14ac:dyDescent="0.3">
      <c r="A7" s="312"/>
      <c r="B7" s="305"/>
      <c r="C7" s="305"/>
      <c r="D7" s="305"/>
      <c r="E7" s="306"/>
      <c r="F7" s="271"/>
      <c r="G7" s="39"/>
      <c r="H7" s="40"/>
      <c r="I7" s="400"/>
      <c r="J7" s="42"/>
      <c r="K7" s="42"/>
      <c r="L7" s="43"/>
      <c r="M7" s="44"/>
      <c r="N7" s="45"/>
      <c r="O7" s="36"/>
      <c r="P7" s="46"/>
      <c r="Q7" s="47"/>
      <c r="R7" s="47"/>
    </row>
    <row r="8" spans="1:18" ht="40" hidden="1" customHeight="1" x14ac:dyDescent="0.3">
      <c r="A8" s="314"/>
      <c r="B8" s="305"/>
      <c r="C8" s="305"/>
      <c r="D8" s="305"/>
      <c r="E8" s="306"/>
      <c r="F8" s="271"/>
      <c r="G8" s="39"/>
      <c r="H8" s="40"/>
      <c r="I8" s="400"/>
      <c r="J8" s="42"/>
      <c r="K8" s="42"/>
      <c r="L8" s="43"/>
      <c r="M8" s="44"/>
      <c r="N8" s="45"/>
      <c r="O8" s="36"/>
      <c r="P8" s="46"/>
      <c r="Q8" s="47"/>
      <c r="R8" s="47"/>
    </row>
    <row r="9" spans="1:18" ht="40" hidden="1" customHeight="1" x14ac:dyDescent="0.3">
      <c r="A9" s="315"/>
      <c r="B9" s="305"/>
      <c r="C9" s="305"/>
      <c r="D9" s="305"/>
      <c r="E9" s="306"/>
      <c r="F9" s="271"/>
      <c r="G9" s="39"/>
      <c r="H9" s="40"/>
      <c r="I9" s="400"/>
      <c r="J9" s="42"/>
      <c r="K9" s="42"/>
      <c r="L9" s="43"/>
      <c r="M9" s="49"/>
      <c r="N9" s="45"/>
      <c r="O9" s="36"/>
      <c r="P9" s="46"/>
      <c r="Q9" s="47"/>
      <c r="R9" s="47"/>
    </row>
    <row r="10" spans="1:18" ht="40" hidden="1" customHeight="1" x14ac:dyDescent="0.3">
      <c r="A10" s="315"/>
      <c r="B10" s="305"/>
      <c r="C10" s="305"/>
      <c r="D10" s="305"/>
      <c r="E10" s="306"/>
      <c r="F10" s="271"/>
      <c r="G10" s="39"/>
      <c r="H10" s="40"/>
      <c r="I10" s="400"/>
      <c r="J10" s="42"/>
      <c r="K10" s="42"/>
      <c r="L10" s="43"/>
      <c r="M10" s="44"/>
      <c r="N10" s="45"/>
      <c r="O10" s="36"/>
      <c r="P10" s="46"/>
      <c r="Q10" s="47"/>
      <c r="R10" s="47"/>
    </row>
    <row r="11" spans="1:18" ht="40" customHeight="1" thickBot="1" x14ac:dyDescent="0.35">
      <c r="A11" s="304"/>
      <c r="B11" s="305"/>
      <c r="C11" s="305"/>
      <c r="D11" s="305"/>
      <c r="E11" s="306"/>
      <c r="F11" s="306"/>
      <c r="G11" s="39"/>
      <c r="H11" s="39"/>
      <c r="I11" s="399"/>
      <c r="J11" s="42"/>
      <c r="K11" s="42"/>
      <c r="L11" s="68"/>
      <c r="M11" s="45"/>
      <c r="N11" s="45"/>
      <c r="O11" s="38"/>
      <c r="P11" s="46"/>
      <c r="Q11" s="47"/>
      <c r="R11" s="47"/>
    </row>
    <row r="12" spans="1:18" ht="40" customHeight="1" thickBot="1" x14ac:dyDescent="0.45">
      <c r="A12" s="371"/>
      <c r="B12" s="305"/>
      <c r="C12" s="305"/>
      <c r="D12" s="305"/>
      <c r="E12" s="306"/>
      <c r="F12" s="306"/>
      <c r="G12" s="39"/>
      <c r="H12" s="39"/>
      <c r="I12" s="398"/>
      <c r="J12" s="72"/>
      <c r="K12" s="42"/>
      <c r="L12" s="43"/>
      <c r="M12" s="45"/>
      <c r="N12" s="49"/>
      <c r="O12" s="36"/>
      <c r="P12" s="73"/>
      <c r="Q12" s="366" t="s">
        <v>311</v>
      </c>
      <c r="R12" s="364" t="s">
        <v>319</v>
      </c>
    </row>
    <row r="13" spans="1:18" ht="40" hidden="1" customHeight="1" x14ac:dyDescent="0.35">
      <c r="A13" s="312"/>
      <c r="B13" s="305"/>
      <c r="C13" s="305"/>
      <c r="D13" s="305"/>
      <c r="E13" s="306"/>
      <c r="F13" s="271"/>
      <c r="G13" s="39"/>
      <c r="H13" s="40"/>
      <c r="I13" s="400"/>
      <c r="J13" s="42"/>
      <c r="K13" s="42"/>
      <c r="L13" s="43"/>
      <c r="M13" s="44"/>
      <c r="N13" s="45"/>
      <c r="O13" s="36"/>
      <c r="P13" s="46"/>
      <c r="Q13" s="364"/>
      <c r="R13" s="364"/>
    </row>
    <row r="14" spans="1:18" ht="40" customHeight="1" thickBot="1" x14ac:dyDescent="0.4">
      <c r="A14" s="304"/>
      <c r="B14" s="305"/>
      <c r="C14" s="305"/>
      <c r="D14" s="305"/>
      <c r="E14" s="306"/>
      <c r="F14" s="306"/>
      <c r="G14" s="39"/>
      <c r="H14" s="75"/>
      <c r="I14" s="399"/>
      <c r="J14" s="42"/>
      <c r="K14" s="42"/>
      <c r="L14" s="68"/>
      <c r="M14" s="45"/>
      <c r="N14" s="45"/>
      <c r="O14" s="38"/>
      <c r="P14" s="46"/>
      <c r="Q14" s="364"/>
      <c r="R14" s="364"/>
    </row>
    <row r="15" spans="1:18" ht="40" hidden="1" customHeight="1" x14ac:dyDescent="0.35">
      <c r="A15" s="312"/>
      <c r="B15" s="305"/>
      <c r="C15" s="305"/>
      <c r="D15" s="305"/>
      <c r="E15" s="306"/>
      <c r="F15" s="271"/>
      <c r="G15" s="39"/>
      <c r="H15" s="75"/>
      <c r="I15" s="400"/>
      <c r="J15" s="42"/>
      <c r="K15" s="42"/>
      <c r="L15" s="43"/>
      <c r="M15" s="44"/>
      <c r="N15" s="45"/>
      <c r="O15" s="36"/>
      <c r="P15" s="46"/>
      <c r="Q15" s="163"/>
      <c r="R15" s="364"/>
    </row>
    <row r="16" spans="1:18" s="48" customFormat="1" ht="40" hidden="1" customHeight="1" x14ac:dyDescent="0.35">
      <c r="A16" s="312"/>
      <c r="B16" s="305"/>
      <c r="C16" s="305"/>
      <c r="D16" s="305"/>
      <c r="E16" s="306"/>
      <c r="F16" s="271"/>
      <c r="G16" s="39"/>
      <c r="H16" s="40"/>
      <c r="I16" s="400"/>
      <c r="J16" s="42"/>
      <c r="K16" s="42"/>
      <c r="L16" s="43"/>
      <c r="M16" s="44"/>
      <c r="N16" s="45"/>
      <c r="O16" s="36"/>
      <c r="P16" s="46"/>
      <c r="Q16" s="364"/>
      <c r="R16" s="364"/>
    </row>
    <row r="17" spans="1:18" s="48" customFormat="1" ht="40" hidden="1" customHeight="1" x14ac:dyDescent="0.35">
      <c r="A17" s="312"/>
      <c r="B17" s="305"/>
      <c r="C17" s="305"/>
      <c r="D17" s="305"/>
      <c r="E17" s="306"/>
      <c r="F17" s="271"/>
      <c r="G17" s="39"/>
      <c r="H17" s="40"/>
      <c r="I17" s="400"/>
      <c r="J17" s="42"/>
      <c r="K17" s="42"/>
      <c r="L17" s="43"/>
      <c r="M17" s="49"/>
      <c r="N17" s="45"/>
      <c r="O17" s="36"/>
      <c r="P17" s="46"/>
      <c r="Q17" s="364"/>
      <c r="R17" s="364"/>
    </row>
    <row r="18" spans="1:18" ht="40" hidden="1" customHeight="1" x14ac:dyDescent="0.35">
      <c r="A18" s="312"/>
      <c r="B18" s="305"/>
      <c r="C18" s="305"/>
      <c r="D18" s="305"/>
      <c r="E18" s="306"/>
      <c r="F18" s="271"/>
      <c r="G18" s="39"/>
      <c r="H18" s="40"/>
      <c r="I18" s="400"/>
      <c r="J18" s="42"/>
      <c r="K18" s="42"/>
      <c r="L18" s="43"/>
      <c r="M18" s="44"/>
      <c r="N18" s="45"/>
      <c r="O18" s="36"/>
      <c r="P18" s="46"/>
      <c r="Q18" s="364"/>
      <c r="R18" s="364"/>
    </row>
    <row r="19" spans="1:18" ht="40" hidden="1" customHeight="1" x14ac:dyDescent="0.35">
      <c r="A19" s="312"/>
      <c r="B19" s="305"/>
      <c r="C19" s="305"/>
      <c r="D19" s="305"/>
      <c r="E19" s="306"/>
      <c r="F19" s="271"/>
      <c r="G19" s="39"/>
      <c r="H19" s="40"/>
      <c r="I19" s="400"/>
      <c r="J19" s="42"/>
      <c r="K19" s="42"/>
      <c r="L19" s="43"/>
      <c r="M19" s="49"/>
      <c r="N19" s="45"/>
      <c r="O19" s="36"/>
      <c r="P19" s="46"/>
      <c r="Q19" s="364"/>
      <c r="R19" s="364"/>
    </row>
    <row r="20" spans="1:18" ht="40" hidden="1" customHeight="1" x14ac:dyDescent="0.35">
      <c r="A20" s="312"/>
      <c r="B20" s="305"/>
      <c r="C20" s="305"/>
      <c r="D20" s="305"/>
      <c r="E20" s="306"/>
      <c r="F20" s="271"/>
      <c r="G20" s="39"/>
      <c r="H20" s="40"/>
      <c r="I20" s="400"/>
      <c r="J20" s="42"/>
      <c r="K20" s="42"/>
      <c r="L20" s="43"/>
      <c r="M20" s="44"/>
      <c r="N20" s="45"/>
      <c r="O20" s="36"/>
      <c r="P20" s="46"/>
      <c r="Q20" s="364"/>
      <c r="R20" s="364"/>
    </row>
    <row r="21" spans="1:18" ht="40" hidden="1" customHeight="1" x14ac:dyDescent="0.35">
      <c r="A21" s="312"/>
      <c r="B21" s="305"/>
      <c r="C21" s="305"/>
      <c r="D21" s="305"/>
      <c r="E21" s="306"/>
      <c r="F21" s="271"/>
      <c r="G21" s="39"/>
      <c r="H21" s="40"/>
      <c r="I21" s="400"/>
      <c r="J21" s="42"/>
      <c r="K21" s="42"/>
      <c r="L21" s="43"/>
      <c r="M21" s="44"/>
      <c r="N21" s="45"/>
      <c r="O21" s="36"/>
      <c r="P21" s="46"/>
      <c r="Q21" s="364"/>
      <c r="R21" s="364"/>
    </row>
    <row r="22" spans="1:18" ht="40" hidden="1" customHeight="1" x14ac:dyDescent="0.35">
      <c r="A22" s="312"/>
      <c r="B22" s="305"/>
      <c r="C22" s="305"/>
      <c r="D22" s="305"/>
      <c r="E22" s="306"/>
      <c r="F22" s="271"/>
      <c r="G22" s="39"/>
      <c r="H22" s="75"/>
      <c r="I22" s="400"/>
      <c r="J22" s="42"/>
      <c r="K22" s="42"/>
      <c r="L22" s="43"/>
      <c r="M22" s="44"/>
      <c r="N22" s="45"/>
      <c r="O22" s="36"/>
      <c r="P22" s="46"/>
      <c r="Q22" s="163"/>
      <c r="R22" s="364"/>
    </row>
    <row r="23" spans="1:18" ht="40" hidden="1" customHeight="1" x14ac:dyDescent="0.35">
      <c r="A23" s="312"/>
      <c r="B23" s="305"/>
      <c r="C23" s="305"/>
      <c r="D23" s="305"/>
      <c r="E23" s="306"/>
      <c r="F23" s="271"/>
      <c r="G23" s="39"/>
      <c r="H23" s="40"/>
      <c r="I23" s="400"/>
      <c r="J23" s="42"/>
      <c r="K23" s="42"/>
      <c r="L23" s="43"/>
      <c r="M23" s="49"/>
      <c r="N23" s="45"/>
      <c r="O23" s="36"/>
      <c r="P23" s="46"/>
      <c r="Q23" s="163"/>
      <c r="R23" s="364"/>
    </row>
    <row r="24" spans="1:18" ht="40" hidden="1" customHeight="1" x14ac:dyDescent="0.35">
      <c r="A24" s="312"/>
      <c r="B24" s="305"/>
      <c r="C24" s="305"/>
      <c r="D24" s="305"/>
      <c r="E24" s="305"/>
      <c r="F24" s="306"/>
      <c r="G24" s="76"/>
      <c r="H24" s="39"/>
      <c r="I24" s="400"/>
      <c r="J24" s="42"/>
      <c r="K24" s="72"/>
      <c r="L24" s="43"/>
      <c r="M24" s="45"/>
      <c r="N24" s="45"/>
      <c r="O24" s="38"/>
      <c r="P24" s="46"/>
      <c r="Q24" s="364"/>
      <c r="R24" s="364"/>
    </row>
    <row r="25" spans="1:18" ht="40" customHeight="1" thickBot="1" x14ac:dyDescent="0.4">
      <c r="A25" s="304"/>
      <c r="B25" s="305"/>
      <c r="C25" s="305"/>
      <c r="D25" s="305"/>
      <c r="E25" s="306"/>
      <c r="F25" s="271"/>
      <c r="G25" s="39"/>
      <c r="H25" s="75"/>
      <c r="I25" s="399"/>
      <c r="J25" s="42"/>
      <c r="K25" s="42"/>
      <c r="L25" s="43"/>
      <c r="M25" s="49"/>
      <c r="N25" s="45"/>
      <c r="O25" s="36"/>
      <c r="P25" s="46"/>
      <c r="Q25" s="364" t="s">
        <v>312</v>
      </c>
      <c r="R25" s="364" t="s">
        <v>320</v>
      </c>
    </row>
    <row r="26" spans="1:18" ht="40" hidden="1" customHeight="1" x14ac:dyDescent="0.35">
      <c r="A26" s="312"/>
      <c r="B26" s="316"/>
      <c r="C26" s="305"/>
      <c r="D26" s="305"/>
      <c r="E26" s="306"/>
      <c r="F26" s="306"/>
      <c r="G26" s="39"/>
      <c r="H26" s="39"/>
      <c r="I26" s="400"/>
      <c r="J26" s="42"/>
      <c r="K26" s="42"/>
      <c r="L26" s="59"/>
      <c r="M26" s="45"/>
      <c r="N26" s="45"/>
      <c r="O26" s="38"/>
      <c r="P26" s="46"/>
      <c r="Q26" s="70"/>
      <c r="R26" s="47"/>
    </row>
    <row r="27" spans="1:18" ht="40" hidden="1" customHeight="1" x14ac:dyDescent="0.3">
      <c r="A27" s="312"/>
      <c r="B27" s="305"/>
      <c r="C27" s="305"/>
      <c r="D27" s="305"/>
      <c r="E27" s="306"/>
      <c r="F27" s="306"/>
      <c r="G27" s="39"/>
      <c r="H27" s="39"/>
      <c r="I27" s="398"/>
      <c r="J27" s="77"/>
      <c r="K27" s="42"/>
      <c r="L27" s="43"/>
      <c r="M27" s="45"/>
      <c r="N27" s="45"/>
      <c r="O27" s="36"/>
      <c r="P27" s="73"/>
      <c r="Q27" s="70"/>
      <c r="R27" s="74"/>
    </row>
    <row r="28" spans="1:18" ht="40" hidden="1" customHeight="1" x14ac:dyDescent="0.3">
      <c r="A28" s="312"/>
      <c r="B28" s="305"/>
      <c r="C28" s="305"/>
      <c r="D28" s="305"/>
      <c r="E28" s="305"/>
      <c r="F28" s="271"/>
      <c r="G28" s="39"/>
      <c r="H28" s="40"/>
      <c r="I28" s="400"/>
      <c r="J28" s="42"/>
      <c r="K28" s="78"/>
      <c r="L28" s="43"/>
      <c r="M28" s="45"/>
      <c r="N28" s="49"/>
      <c r="O28" s="38"/>
      <c r="P28" s="46"/>
      <c r="Q28" s="70"/>
      <c r="R28" s="47"/>
    </row>
    <row r="29" spans="1:18" ht="40" customHeight="1" thickBot="1" x14ac:dyDescent="0.35">
      <c r="A29" s="304"/>
      <c r="B29" s="305"/>
      <c r="C29" s="305"/>
      <c r="D29" s="305"/>
      <c r="E29" s="306"/>
      <c r="F29" s="271"/>
      <c r="G29" s="39"/>
      <c r="H29" s="40"/>
      <c r="I29" s="399"/>
      <c r="J29" s="42"/>
      <c r="K29" s="42"/>
      <c r="L29" s="43"/>
      <c r="M29" s="49"/>
      <c r="N29" s="45"/>
      <c r="O29" s="36"/>
      <c r="P29" s="46"/>
      <c r="Q29" s="47"/>
      <c r="R29" s="47"/>
    </row>
    <row r="30" spans="1:18" ht="40" hidden="1" customHeight="1" x14ac:dyDescent="0.3">
      <c r="A30" s="312"/>
      <c r="B30" s="305"/>
      <c r="C30" s="305"/>
      <c r="D30" s="305"/>
      <c r="E30" s="305"/>
      <c r="F30" s="306"/>
      <c r="G30" s="76"/>
      <c r="H30" s="39"/>
      <c r="I30" s="400"/>
      <c r="J30" s="42"/>
      <c r="K30" s="72"/>
      <c r="L30" s="43"/>
      <c r="M30" s="45"/>
      <c r="N30" s="45"/>
      <c r="O30" s="38"/>
      <c r="P30" s="46"/>
      <c r="Q30" s="47"/>
      <c r="R30" s="47"/>
    </row>
    <row r="31" spans="1:18" ht="40" hidden="1" customHeight="1" x14ac:dyDescent="0.3">
      <c r="A31" s="318"/>
      <c r="B31" s="305"/>
      <c r="C31" s="305"/>
      <c r="D31" s="305"/>
      <c r="E31" s="306"/>
      <c r="F31" s="306"/>
      <c r="G31" s="51"/>
      <c r="H31" s="52"/>
      <c r="I31" s="401"/>
      <c r="J31" s="54"/>
      <c r="K31" s="54"/>
      <c r="L31" s="55"/>
      <c r="M31" s="56"/>
      <c r="N31" s="57"/>
      <c r="O31" s="38"/>
      <c r="P31" s="46"/>
      <c r="Q31" s="47"/>
      <c r="R31" s="47"/>
    </row>
    <row r="32" spans="1:18" ht="40" hidden="1" customHeight="1" x14ac:dyDescent="0.3">
      <c r="A32" s="312"/>
      <c r="B32" s="305"/>
      <c r="C32" s="305"/>
      <c r="D32" s="305"/>
      <c r="E32" s="306"/>
      <c r="F32" s="306"/>
      <c r="G32" s="39"/>
      <c r="H32" s="39"/>
      <c r="I32" s="400"/>
      <c r="J32" s="42"/>
      <c r="K32" s="42"/>
      <c r="L32" s="59"/>
      <c r="M32" s="45"/>
      <c r="N32" s="45"/>
      <c r="O32" s="38"/>
      <c r="P32" s="46"/>
      <c r="Q32" s="47"/>
      <c r="R32" s="47"/>
    </row>
    <row r="33" spans="1:18" ht="40" customHeight="1" thickBot="1" x14ac:dyDescent="0.35">
      <c r="A33" s="304"/>
      <c r="B33" s="305"/>
      <c r="C33" s="305"/>
      <c r="D33" s="305"/>
      <c r="E33" s="305"/>
      <c r="F33" s="271"/>
      <c r="G33" s="39"/>
      <c r="H33" s="39"/>
      <c r="I33" s="398"/>
      <c r="J33" s="42"/>
      <c r="K33" s="42"/>
      <c r="L33" s="43"/>
      <c r="M33" s="45"/>
      <c r="N33" s="45"/>
      <c r="O33" s="79"/>
      <c r="P33" s="46"/>
      <c r="Q33" s="70"/>
      <c r="R33" s="74"/>
    </row>
    <row r="34" spans="1:18" ht="40" customHeight="1" thickBot="1" x14ac:dyDescent="0.45">
      <c r="A34" s="304"/>
      <c r="B34" s="305"/>
      <c r="C34" s="305"/>
      <c r="D34" s="305"/>
      <c r="E34" s="305"/>
      <c r="F34" s="306"/>
      <c r="G34" s="39"/>
      <c r="H34" s="39"/>
      <c r="I34" s="399"/>
      <c r="J34" s="42"/>
      <c r="K34" s="42"/>
      <c r="L34" s="43"/>
      <c r="M34" s="44"/>
      <c r="N34" s="45"/>
      <c r="O34" s="36"/>
      <c r="P34" s="73"/>
      <c r="Q34" s="256"/>
      <c r="R34" s="47"/>
    </row>
    <row r="35" spans="1:18" ht="40" hidden="1" customHeight="1" x14ac:dyDescent="0.3">
      <c r="A35" s="319"/>
      <c r="B35" s="305"/>
      <c r="C35" s="305"/>
      <c r="D35" s="305"/>
      <c r="E35" s="305"/>
      <c r="F35" s="306"/>
      <c r="G35" s="39"/>
      <c r="H35" s="39"/>
      <c r="I35" s="398"/>
      <c r="J35" s="72"/>
      <c r="K35" s="42"/>
      <c r="L35" s="43"/>
      <c r="M35" s="44"/>
      <c r="N35" s="45"/>
      <c r="O35" s="36"/>
      <c r="P35" s="73"/>
      <c r="Q35" s="252"/>
      <c r="R35" s="74"/>
    </row>
    <row r="36" spans="1:18" ht="40" hidden="1" customHeight="1" x14ac:dyDescent="0.3">
      <c r="A36" s="304"/>
      <c r="B36" s="305"/>
      <c r="C36" s="305"/>
      <c r="D36" s="305"/>
      <c r="E36" s="306"/>
      <c r="F36" s="306"/>
      <c r="G36" s="39"/>
      <c r="H36" s="39"/>
      <c r="I36" s="400"/>
      <c r="J36" s="42"/>
      <c r="K36" s="42"/>
      <c r="L36" s="59"/>
      <c r="M36" s="45"/>
      <c r="N36" s="45"/>
      <c r="O36" s="38"/>
      <c r="P36" s="46"/>
      <c r="Q36" s="253"/>
      <c r="R36" s="47"/>
    </row>
    <row r="37" spans="1:18" ht="40" hidden="1" customHeight="1" x14ac:dyDescent="0.3">
      <c r="A37" s="312"/>
      <c r="B37" s="305"/>
      <c r="C37" s="305"/>
      <c r="D37" s="305"/>
      <c r="E37" s="306"/>
      <c r="F37" s="306"/>
      <c r="G37" s="39"/>
      <c r="H37" s="39"/>
      <c r="I37" s="400"/>
      <c r="J37" s="42"/>
      <c r="K37" s="42"/>
      <c r="L37" s="59"/>
      <c r="M37" s="45"/>
      <c r="N37" s="45"/>
      <c r="O37" s="38"/>
      <c r="P37" s="46"/>
      <c r="Q37" s="253"/>
      <c r="R37" s="47"/>
    </row>
    <row r="38" spans="1:18" ht="40" hidden="1" customHeight="1" x14ac:dyDescent="0.3">
      <c r="A38" s="312"/>
      <c r="B38" s="305"/>
      <c r="C38" s="305"/>
      <c r="D38" s="305"/>
      <c r="E38" s="305"/>
      <c r="F38" s="306"/>
      <c r="G38" s="39"/>
      <c r="H38" s="39"/>
      <c r="I38" s="400"/>
      <c r="J38" s="42"/>
      <c r="K38" s="78"/>
      <c r="L38" s="43"/>
      <c r="M38" s="44"/>
      <c r="N38" s="45"/>
      <c r="O38" s="38"/>
      <c r="P38" s="46"/>
      <c r="Q38" s="253"/>
      <c r="R38" s="47"/>
    </row>
    <row r="39" spans="1:18" ht="40" hidden="1" customHeight="1" x14ac:dyDescent="0.3">
      <c r="A39" s="312"/>
      <c r="B39" s="305"/>
      <c r="C39" s="305"/>
      <c r="D39" s="305"/>
      <c r="E39" s="305"/>
      <c r="F39" s="320"/>
      <c r="G39" s="151"/>
      <c r="H39" s="39"/>
      <c r="I39" s="402"/>
      <c r="J39" s="42"/>
      <c r="K39" s="42"/>
      <c r="L39" s="43"/>
      <c r="M39" s="153"/>
      <c r="N39" s="45"/>
      <c r="O39" s="38"/>
      <c r="P39" s="46"/>
      <c r="Q39" s="253"/>
      <c r="R39" s="47"/>
    </row>
    <row r="40" spans="1:18" ht="40" hidden="1" customHeight="1" x14ac:dyDescent="0.3">
      <c r="A40" s="312"/>
      <c r="B40" s="305"/>
      <c r="C40" s="305"/>
      <c r="D40" s="305"/>
      <c r="E40" s="305"/>
      <c r="F40" s="306"/>
      <c r="G40" s="76"/>
      <c r="H40" s="39"/>
      <c r="I40" s="400"/>
      <c r="J40" s="42"/>
      <c r="K40" s="78"/>
      <c r="L40" s="43"/>
      <c r="M40" s="44"/>
      <c r="N40" s="45"/>
      <c r="O40" s="36"/>
      <c r="P40" s="46"/>
      <c r="Q40" s="253"/>
      <c r="R40" s="47"/>
    </row>
    <row r="41" spans="1:18" ht="40" customHeight="1" thickBot="1" x14ac:dyDescent="0.35">
      <c r="A41" s="304"/>
      <c r="B41" s="305"/>
      <c r="C41" s="305"/>
      <c r="D41" s="305"/>
      <c r="E41" s="305"/>
      <c r="F41" s="306"/>
      <c r="G41" s="76"/>
      <c r="H41" s="39"/>
      <c r="I41" s="398"/>
      <c r="J41" s="42"/>
      <c r="K41" s="72"/>
      <c r="L41" s="43"/>
      <c r="M41" s="45"/>
      <c r="N41" s="45"/>
      <c r="O41" s="38"/>
      <c r="P41" s="46"/>
      <c r="Q41" s="253"/>
      <c r="R41" s="74"/>
    </row>
    <row r="42" spans="1:18" ht="40" customHeight="1" thickBot="1" x14ac:dyDescent="0.35">
      <c r="A42" s="304"/>
      <c r="B42" s="305"/>
      <c r="C42" s="305"/>
      <c r="D42" s="305"/>
      <c r="E42" s="305"/>
      <c r="F42" s="306"/>
      <c r="G42" s="39"/>
      <c r="H42" s="39"/>
      <c r="I42" s="399"/>
      <c r="J42" s="42"/>
      <c r="K42" s="78"/>
      <c r="L42" s="43"/>
      <c r="M42" s="45"/>
      <c r="N42" s="45"/>
      <c r="O42" s="38"/>
      <c r="P42" s="46"/>
      <c r="Q42" s="253"/>
      <c r="R42" s="47"/>
    </row>
    <row r="43" spans="1:18" ht="40" hidden="1" customHeight="1" x14ac:dyDescent="0.3">
      <c r="A43" s="312"/>
      <c r="B43" s="305"/>
      <c r="C43" s="305"/>
      <c r="D43" s="305"/>
      <c r="E43" s="306"/>
      <c r="F43" s="271"/>
      <c r="G43" s="76"/>
      <c r="H43" s="39"/>
      <c r="I43" s="398"/>
      <c r="J43" s="42"/>
      <c r="K43" s="72"/>
      <c r="L43" s="43"/>
      <c r="M43" s="49"/>
      <c r="N43" s="45"/>
      <c r="O43" s="38"/>
      <c r="P43" s="46"/>
      <c r="Q43" s="253"/>
      <c r="R43" s="47"/>
    </row>
    <row r="44" spans="1:18" ht="40" hidden="1" customHeight="1" x14ac:dyDescent="0.3">
      <c r="A44" s="312"/>
      <c r="B44" s="305"/>
      <c r="C44" s="305"/>
      <c r="D44" s="305"/>
      <c r="E44" s="306"/>
      <c r="F44" s="271"/>
      <c r="G44" s="39"/>
      <c r="H44" s="80"/>
      <c r="I44" s="400"/>
      <c r="J44" s="42"/>
      <c r="K44" s="42"/>
      <c r="L44" s="59"/>
      <c r="M44" s="44"/>
      <c r="N44" s="45"/>
      <c r="O44" s="36"/>
      <c r="P44" s="46"/>
      <c r="Q44" s="253"/>
      <c r="R44" s="47"/>
    </row>
    <row r="45" spans="1:18" ht="40" customHeight="1" thickBot="1" x14ac:dyDescent="0.35">
      <c r="A45" s="304"/>
      <c r="B45" s="305"/>
      <c r="C45" s="305"/>
      <c r="D45" s="305"/>
      <c r="E45" s="306"/>
      <c r="F45" s="271"/>
      <c r="G45" s="107"/>
      <c r="H45" s="113"/>
      <c r="I45" s="403"/>
      <c r="J45" s="70"/>
      <c r="K45" s="42"/>
      <c r="L45" s="59"/>
      <c r="M45" s="44"/>
      <c r="N45" s="45"/>
      <c r="O45" s="36"/>
      <c r="P45" s="46"/>
      <c r="Q45" s="253"/>
      <c r="R45" s="47"/>
    </row>
    <row r="46" spans="1:18" ht="40" customHeight="1" thickBot="1" x14ac:dyDescent="0.35">
      <c r="A46" s="304"/>
      <c r="B46" s="305"/>
      <c r="C46" s="305"/>
      <c r="D46" s="305"/>
      <c r="E46" s="306"/>
      <c r="F46" s="271"/>
      <c r="G46" s="39"/>
      <c r="H46" s="75"/>
      <c r="I46" s="399"/>
      <c r="J46" s="42"/>
      <c r="K46" s="42"/>
      <c r="L46" s="68"/>
      <c r="M46" s="45"/>
      <c r="N46" s="45"/>
      <c r="O46" s="38"/>
      <c r="P46" s="46"/>
      <c r="Q46" s="253"/>
      <c r="R46" s="47"/>
    </row>
    <row r="47" spans="1:18" ht="40" customHeight="1" thickBot="1" x14ac:dyDescent="0.35">
      <c r="A47" s="304"/>
      <c r="B47" s="305"/>
      <c r="C47" s="305"/>
      <c r="D47" s="305"/>
      <c r="E47" s="306"/>
      <c r="F47" s="271"/>
      <c r="G47" s="39"/>
      <c r="H47" s="80"/>
      <c r="I47" s="399"/>
      <c r="J47" s="42"/>
      <c r="K47" s="42"/>
      <c r="L47" s="68"/>
      <c r="M47" s="49"/>
      <c r="N47" s="45"/>
      <c r="O47" s="36"/>
      <c r="P47" s="46"/>
      <c r="Q47" s="253"/>
      <c r="R47" s="47"/>
    </row>
    <row r="48" spans="1:18" ht="40" hidden="1" customHeight="1" x14ac:dyDescent="0.3">
      <c r="A48" s="312"/>
      <c r="B48" s="305"/>
      <c r="C48" s="305"/>
      <c r="D48" s="305"/>
      <c r="E48" s="305"/>
      <c r="F48" s="306"/>
      <c r="G48" s="165"/>
      <c r="H48" s="165"/>
      <c r="I48" s="404"/>
      <c r="J48" s="167"/>
      <c r="K48" s="167"/>
      <c r="L48" s="168"/>
      <c r="M48" s="169"/>
      <c r="N48" s="169"/>
      <c r="O48" s="170"/>
      <c r="P48" s="171"/>
      <c r="Q48" s="252"/>
      <c r="R48" s="74"/>
    </row>
    <row r="49" spans="1:18" ht="40" hidden="1" customHeight="1" x14ac:dyDescent="0.3">
      <c r="A49" s="312"/>
      <c r="B49" s="305"/>
      <c r="C49" s="305"/>
      <c r="D49" s="305"/>
      <c r="E49" s="306"/>
      <c r="F49" s="305"/>
      <c r="G49" s="111"/>
      <c r="H49" s="172"/>
      <c r="I49" s="405"/>
      <c r="J49" s="174"/>
      <c r="K49" s="107"/>
      <c r="L49" s="175"/>
      <c r="M49" s="176"/>
      <c r="N49" s="108"/>
      <c r="O49" s="109"/>
      <c r="P49" s="110"/>
      <c r="Q49" s="252"/>
      <c r="R49" s="47"/>
    </row>
    <row r="50" spans="1:18" ht="40" customHeight="1" thickBot="1" x14ac:dyDescent="0.35">
      <c r="A50" s="304"/>
      <c r="B50" s="305"/>
      <c r="C50" s="305"/>
      <c r="D50" s="305"/>
      <c r="E50" s="306"/>
      <c r="F50" s="271"/>
      <c r="G50" s="39"/>
      <c r="H50" s="75"/>
      <c r="I50" s="399"/>
      <c r="J50" s="42"/>
      <c r="K50" s="42"/>
      <c r="L50" s="43"/>
      <c r="M50" s="49"/>
      <c r="N50" s="45"/>
      <c r="O50" s="36"/>
      <c r="P50" s="46"/>
      <c r="Q50" s="253"/>
      <c r="R50" s="47"/>
    </row>
    <row r="51" spans="1:18" ht="40" customHeight="1" thickBot="1" x14ac:dyDescent="0.35">
      <c r="A51" s="304"/>
      <c r="B51" s="305"/>
      <c r="C51" s="305"/>
      <c r="D51" s="305"/>
      <c r="E51" s="306"/>
      <c r="F51" s="271"/>
      <c r="G51" s="39"/>
      <c r="H51" s="75"/>
      <c r="I51" s="399"/>
      <c r="J51" s="42"/>
      <c r="K51" s="42"/>
      <c r="L51" s="43"/>
      <c r="M51" s="49"/>
      <c r="N51" s="45"/>
      <c r="O51" s="36"/>
      <c r="P51" s="46"/>
      <c r="Q51" s="253"/>
      <c r="R51" s="47"/>
    </row>
    <row r="52" spans="1:18" ht="40" customHeight="1" thickBot="1" x14ac:dyDescent="0.35">
      <c r="A52" s="304"/>
      <c r="B52" s="305"/>
      <c r="C52" s="305"/>
      <c r="D52" s="305"/>
      <c r="E52" s="305"/>
      <c r="F52" s="306"/>
      <c r="G52" s="39"/>
      <c r="H52" s="39"/>
      <c r="I52" s="399"/>
      <c r="J52" s="42"/>
      <c r="K52" s="42"/>
      <c r="L52" s="43"/>
      <c r="M52" s="49"/>
      <c r="N52" s="45"/>
      <c r="O52" s="36"/>
      <c r="P52" s="73"/>
      <c r="Q52" s="252"/>
      <c r="R52" s="47"/>
    </row>
    <row r="53" spans="1:18" ht="40" hidden="1" customHeight="1" x14ac:dyDescent="0.3">
      <c r="A53" s="327"/>
      <c r="B53" s="305"/>
      <c r="C53" s="305"/>
      <c r="D53" s="305"/>
      <c r="E53" s="306"/>
      <c r="F53" s="306"/>
      <c r="G53" s="39"/>
      <c r="H53" s="40"/>
      <c r="I53" s="398"/>
      <c r="J53" s="72"/>
      <c r="K53" s="42"/>
      <c r="L53" s="43"/>
      <c r="M53" s="44"/>
      <c r="N53" s="45"/>
      <c r="O53" s="38"/>
      <c r="P53" s="46"/>
      <c r="Q53" s="253"/>
      <c r="R53" s="47"/>
    </row>
    <row r="54" spans="1:18" ht="40" hidden="1" customHeight="1" x14ac:dyDescent="0.3">
      <c r="A54" s="312"/>
      <c r="B54" s="305"/>
      <c r="C54" s="305"/>
      <c r="D54" s="305"/>
      <c r="E54" s="305"/>
      <c r="F54" s="306"/>
      <c r="G54" s="39"/>
      <c r="H54" s="39"/>
      <c r="I54" s="398"/>
      <c r="J54" s="72"/>
      <c r="K54" s="42"/>
      <c r="L54" s="43"/>
      <c r="M54" s="45"/>
      <c r="N54" s="45"/>
      <c r="O54" s="36"/>
      <c r="P54" s="73"/>
      <c r="Q54" s="252"/>
      <c r="R54" s="47"/>
    </row>
    <row r="55" spans="1:18" ht="40" customHeight="1" thickBot="1" x14ac:dyDescent="0.45">
      <c r="A55" s="304"/>
      <c r="B55" s="305"/>
      <c r="C55" s="305"/>
      <c r="D55" s="305"/>
      <c r="E55" s="306"/>
      <c r="F55" s="271"/>
      <c r="G55" s="39"/>
      <c r="H55" s="75"/>
      <c r="I55" s="399"/>
      <c r="J55" s="42"/>
      <c r="K55" s="42"/>
      <c r="L55" s="68"/>
      <c r="M55" s="45"/>
      <c r="N55" s="45"/>
      <c r="O55" s="38"/>
      <c r="P55" s="46"/>
      <c r="Q55" s="257"/>
      <c r="R55" s="47"/>
    </row>
    <row r="56" spans="1:18" ht="40" customHeight="1" thickBot="1" x14ac:dyDescent="0.45">
      <c r="A56" s="304"/>
      <c r="B56" s="305"/>
      <c r="C56" s="305"/>
      <c r="D56" s="305"/>
      <c r="E56" s="306"/>
      <c r="F56" s="271"/>
      <c r="G56" s="39"/>
      <c r="H56" s="75"/>
      <c r="I56" s="399"/>
      <c r="J56" s="42"/>
      <c r="K56" s="42"/>
      <c r="L56" s="68"/>
      <c r="M56" s="45"/>
      <c r="N56" s="45"/>
      <c r="O56" s="126"/>
      <c r="P56" s="46"/>
      <c r="Q56" s="258"/>
      <c r="R56" s="47"/>
    </row>
    <row r="57" spans="1:18" ht="40" customHeight="1" thickBot="1" x14ac:dyDescent="0.35">
      <c r="A57" s="304"/>
      <c r="B57" s="305"/>
      <c r="C57" s="305"/>
      <c r="D57" s="305"/>
      <c r="E57" s="306"/>
      <c r="F57" s="271"/>
      <c r="G57" s="39"/>
      <c r="H57" s="75"/>
      <c r="I57" s="399"/>
      <c r="J57" s="42"/>
      <c r="K57" s="42"/>
      <c r="L57" s="43"/>
      <c r="M57" s="44"/>
      <c r="N57" s="45"/>
      <c r="O57"/>
      <c r="P57" s="46"/>
      <c r="Q57" s="253"/>
      <c r="R57" s="47"/>
    </row>
    <row r="58" spans="1:18" ht="40" hidden="1" customHeight="1" x14ac:dyDescent="0.3">
      <c r="A58" s="312"/>
      <c r="B58" s="305"/>
      <c r="C58" s="305"/>
      <c r="D58" s="305"/>
      <c r="E58" s="306"/>
      <c r="F58" s="271"/>
      <c r="G58" s="39"/>
      <c r="H58" s="40"/>
      <c r="I58" s="400"/>
      <c r="J58" s="42"/>
      <c r="K58" s="42"/>
      <c r="L58" s="59"/>
      <c r="M58" s="45"/>
      <c r="N58" s="45"/>
      <c r="O58" s="38"/>
      <c r="P58" s="46"/>
      <c r="Q58" s="47"/>
      <c r="R58" s="47"/>
    </row>
    <row r="59" spans="1:18" ht="40" hidden="1" customHeight="1" x14ac:dyDescent="0.3">
      <c r="A59" s="312"/>
      <c r="B59" s="305"/>
      <c r="C59" s="305"/>
      <c r="D59" s="305"/>
      <c r="E59" s="306"/>
      <c r="F59" s="306"/>
      <c r="G59" s="39"/>
      <c r="H59" s="39"/>
      <c r="I59" s="399"/>
      <c r="J59" s="42"/>
      <c r="K59" s="42"/>
      <c r="L59" s="59"/>
      <c r="M59" s="45"/>
      <c r="N59" s="45"/>
      <c r="O59" s="38"/>
      <c r="P59" s="46"/>
      <c r="Q59" s="47"/>
      <c r="R59" s="47"/>
    </row>
    <row r="60" spans="1:18" ht="40" hidden="1" customHeight="1" x14ac:dyDescent="0.3">
      <c r="A60" s="312"/>
      <c r="B60" s="305"/>
      <c r="C60" s="305"/>
      <c r="D60" s="305"/>
      <c r="E60" s="306"/>
      <c r="F60" s="306"/>
      <c r="G60" s="39"/>
      <c r="H60" s="39"/>
      <c r="I60" s="398"/>
      <c r="J60" s="42"/>
      <c r="K60" s="61"/>
      <c r="L60" s="43"/>
      <c r="M60" s="62"/>
      <c r="N60" s="45"/>
      <c r="O60" s="38"/>
      <c r="P60" s="46"/>
      <c r="Q60" s="47"/>
      <c r="R60" s="47"/>
    </row>
    <row r="61" spans="1:18" ht="40" hidden="1" customHeight="1" x14ac:dyDescent="0.3">
      <c r="A61" s="312"/>
      <c r="B61" s="305"/>
      <c r="C61" s="305"/>
      <c r="D61" s="305"/>
      <c r="E61" s="306"/>
      <c r="F61" s="306"/>
      <c r="G61" s="39"/>
      <c r="H61" s="39"/>
      <c r="I61" s="399"/>
      <c r="J61" s="42"/>
      <c r="K61" s="42"/>
      <c r="L61" s="59"/>
      <c r="M61" s="45"/>
      <c r="N61" s="45"/>
      <c r="O61" s="38"/>
      <c r="P61" s="46"/>
      <c r="Q61" s="114"/>
      <c r="R61" s="47"/>
    </row>
    <row r="62" spans="1:18" ht="40" customHeight="1" thickBot="1" x14ac:dyDescent="0.35">
      <c r="A62" s="304"/>
      <c r="B62" s="305"/>
      <c r="C62" s="305"/>
      <c r="D62" s="305"/>
      <c r="E62" s="305"/>
      <c r="F62" s="306"/>
      <c r="G62" s="39"/>
      <c r="H62" s="39"/>
      <c r="I62" s="399"/>
      <c r="J62" s="42"/>
      <c r="K62" s="72"/>
      <c r="L62" s="43"/>
      <c r="M62" s="49"/>
      <c r="N62" s="45"/>
      <c r="O62" s="36"/>
      <c r="P62" s="38"/>
      <c r="Q62" s="38"/>
      <c r="R62" s="47"/>
    </row>
    <row r="63" spans="1:18" ht="40" hidden="1" customHeight="1" x14ac:dyDescent="0.25">
      <c r="A63" s="270"/>
      <c r="B63" s="270"/>
      <c r="C63" s="270"/>
      <c r="D63" s="270"/>
      <c r="E63" s="270"/>
      <c r="F63" s="270"/>
      <c r="G63" s="89"/>
      <c r="H63" s="89"/>
      <c r="I63" s="406"/>
      <c r="J63" s="91"/>
      <c r="K63" s="91"/>
      <c r="L63" s="92"/>
      <c r="M63" s="93"/>
      <c r="N63" s="93"/>
      <c r="O63" s="88"/>
      <c r="P63" s="88"/>
      <c r="Q63" s="88"/>
      <c r="R63" s="47"/>
    </row>
    <row r="64" spans="1:18" ht="40" hidden="1" customHeight="1" x14ac:dyDescent="0.25">
      <c r="A64" s="270"/>
      <c r="B64" s="270"/>
      <c r="C64" s="270"/>
      <c r="D64" s="270"/>
      <c r="E64" s="270"/>
      <c r="F64" s="270"/>
      <c r="G64" s="89"/>
      <c r="H64" s="89"/>
      <c r="I64" s="406"/>
      <c r="J64" s="91"/>
      <c r="K64" s="91"/>
      <c r="L64" s="92"/>
      <c r="M64" s="93"/>
      <c r="N64" s="93"/>
      <c r="O64" s="88"/>
      <c r="P64" s="88"/>
      <c r="Q64" s="88"/>
      <c r="R64" s="47"/>
    </row>
    <row r="65" spans="1:18" ht="40" customHeight="1" thickBot="1" x14ac:dyDescent="0.35">
      <c r="A65" s="304"/>
      <c r="B65" s="329"/>
      <c r="C65" s="329"/>
      <c r="D65" s="305"/>
      <c r="E65" s="330"/>
      <c r="F65" s="306"/>
      <c r="G65" s="39"/>
      <c r="H65" s="39"/>
      <c r="I65" s="398"/>
      <c r="J65" s="42"/>
      <c r="K65" s="72"/>
      <c r="L65" s="43"/>
      <c r="M65" s="49"/>
      <c r="N65" s="45"/>
      <c r="O65" s="79"/>
      <c r="P65" s="46"/>
      <c r="Q65" s="38"/>
      <c r="R65" s="47"/>
    </row>
    <row r="66" spans="1:18" ht="40" customHeight="1" thickBot="1" x14ac:dyDescent="0.35">
      <c r="A66" s="304"/>
      <c r="B66" s="305"/>
      <c r="C66" s="305"/>
      <c r="D66" s="305"/>
      <c r="E66" s="306"/>
      <c r="F66" s="306"/>
      <c r="G66" s="39"/>
      <c r="H66" s="39"/>
      <c r="I66" s="399"/>
      <c r="J66" s="42"/>
      <c r="K66" s="42"/>
      <c r="L66" s="59"/>
      <c r="M66" s="45"/>
      <c r="N66" s="45"/>
      <c r="O66" s="38"/>
      <c r="P66" s="46"/>
      <c r="Q66" s="47"/>
      <c r="R66" s="47"/>
    </row>
    <row r="67" spans="1:18" ht="40" hidden="1" customHeight="1" x14ac:dyDescent="0.3">
      <c r="A67" s="312"/>
      <c r="B67" s="305"/>
      <c r="C67" s="305"/>
      <c r="D67" s="305"/>
      <c r="E67" s="306"/>
      <c r="F67" s="271"/>
      <c r="G67" s="39"/>
      <c r="H67" s="75"/>
      <c r="I67" s="399"/>
      <c r="J67" s="42"/>
      <c r="K67" s="42"/>
      <c r="L67" s="68"/>
      <c r="M67" s="45"/>
      <c r="N67" s="45"/>
      <c r="O67" s="38"/>
      <c r="P67" s="46"/>
      <c r="Q67" s="47"/>
      <c r="R67" s="47"/>
    </row>
    <row r="68" spans="1:18" ht="40" hidden="1" customHeight="1" x14ac:dyDescent="0.3">
      <c r="A68" s="312"/>
      <c r="B68" s="305"/>
      <c r="C68" s="305"/>
      <c r="D68" s="305"/>
      <c r="E68" s="306"/>
      <c r="F68" s="271"/>
      <c r="G68" s="39"/>
      <c r="H68" s="80"/>
      <c r="I68" s="399"/>
      <c r="J68" s="42"/>
      <c r="K68" s="42"/>
      <c r="L68" s="68"/>
      <c r="M68" s="49"/>
      <c r="N68" s="45"/>
      <c r="O68" s="36"/>
      <c r="P68" s="46"/>
      <c r="Q68" s="47"/>
      <c r="R68" s="47"/>
    </row>
    <row r="69" spans="1:18" ht="40" hidden="1" customHeight="1" x14ac:dyDescent="0.3">
      <c r="A69" s="312"/>
      <c r="B69" s="305"/>
      <c r="C69" s="305"/>
      <c r="D69" s="305"/>
      <c r="E69" s="305"/>
      <c r="F69" s="306"/>
      <c r="G69" s="39"/>
      <c r="H69" s="39"/>
      <c r="I69" s="399"/>
      <c r="J69" s="42"/>
      <c r="K69" s="42"/>
      <c r="L69" s="43"/>
      <c r="M69" s="44"/>
      <c r="N69" s="45"/>
      <c r="O69" s="36"/>
      <c r="P69" s="73"/>
      <c r="Q69" s="74"/>
      <c r="R69" s="74"/>
    </row>
    <row r="70" spans="1:18" ht="40" hidden="1" customHeight="1" x14ac:dyDescent="0.3">
      <c r="A70" s="327"/>
      <c r="B70" s="305"/>
      <c r="C70" s="305"/>
      <c r="D70" s="305"/>
      <c r="E70" s="306"/>
      <c r="F70" s="306"/>
      <c r="G70" s="39"/>
      <c r="H70" s="40"/>
      <c r="I70" s="398"/>
      <c r="J70" s="72"/>
      <c r="K70" s="42"/>
      <c r="L70" s="43"/>
      <c r="M70" s="44"/>
      <c r="N70" s="45"/>
      <c r="O70" s="38"/>
      <c r="P70" s="46"/>
      <c r="Q70" s="47"/>
      <c r="R70" s="47"/>
    </row>
    <row r="71" spans="1:18" ht="30" customHeight="1" thickBot="1" x14ac:dyDescent="0.35">
      <c r="A71" s="331"/>
      <c r="B71" s="331"/>
      <c r="C71" s="331"/>
      <c r="D71" s="331"/>
      <c r="E71" s="331"/>
      <c r="F71" s="331"/>
      <c r="G71" s="155"/>
      <c r="H71" s="155"/>
      <c r="I71" s="407"/>
      <c r="J71" s="155"/>
      <c r="K71" s="155"/>
      <c r="L71" s="155"/>
      <c r="M71" s="155"/>
      <c r="N71" s="155"/>
      <c r="O71" s="331"/>
      <c r="P71" s="331"/>
      <c r="Q71" s="74"/>
      <c r="R71" s="74"/>
    </row>
    <row r="72" spans="1:18" ht="33.75" customHeight="1" thickBot="1" x14ac:dyDescent="0.35">
      <c r="A72" s="35"/>
      <c r="B72" s="36"/>
      <c r="C72" s="36"/>
      <c r="D72" s="36"/>
      <c r="E72" s="36"/>
      <c r="F72" s="37"/>
      <c r="G72" s="76"/>
      <c r="H72" s="39"/>
      <c r="I72" s="398"/>
      <c r="J72" s="42"/>
      <c r="K72" s="72"/>
      <c r="L72" s="43"/>
      <c r="M72" s="45"/>
      <c r="N72" s="45"/>
      <c r="O72" s="38"/>
      <c r="P72" s="46"/>
      <c r="Q72" s="47"/>
      <c r="R72" s="47"/>
    </row>
    <row r="73" spans="1:18" ht="27.75" customHeight="1" x14ac:dyDescent="0.3">
      <c r="A73" s="9"/>
      <c r="B73" s="9"/>
      <c r="C73" s="9"/>
      <c r="D73" s="9"/>
      <c r="E73" s="9"/>
      <c r="F73" s="10"/>
      <c r="G73" s="120"/>
      <c r="H73" s="120"/>
      <c r="I73" s="408"/>
      <c r="J73" s="122"/>
      <c r="K73" s="122"/>
      <c r="L73" s="123"/>
      <c r="M73" s="124"/>
      <c r="N73" s="125"/>
      <c r="O73" s="119"/>
      <c r="P73" s="126"/>
      <c r="Q73" s="126"/>
      <c r="R73" s="126"/>
    </row>
    <row r="74" spans="1:18" ht="15.75" customHeight="1" x14ac:dyDescent="0.3">
      <c r="A74" s="50" t="s">
        <v>286</v>
      </c>
      <c r="B74" s="126"/>
      <c r="C74" s="126"/>
      <c r="D74" s="126"/>
      <c r="E74" s="126"/>
      <c r="F74" s="126"/>
      <c r="G74" s="127">
        <f>SUMPRODUCT((D4:D70="PS")*(G4:G70="x"))</f>
        <v>0</v>
      </c>
      <c r="H74" s="127">
        <f>SUMPRODUCT((D4:D70="PS")*(H4:H70="x"))</f>
        <v>0</v>
      </c>
      <c r="I74" s="409">
        <f>SUMPRODUCT((D4:D70="PS")*(I4:I70="x"))</f>
        <v>0</v>
      </c>
      <c r="J74" s="127">
        <f>SUMPRODUCT((D4:D70="PS")*(J4:J70="x"))</f>
        <v>0</v>
      </c>
      <c r="K74" s="127">
        <f>SUMPRODUCT((D4:D70="PS")*(K4:K70="x"))</f>
        <v>0</v>
      </c>
      <c r="L74" s="127">
        <f>SUMPRODUCT((D4:D70="PS")*(L4:L70="x"))</f>
        <v>0</v>
      </c>
      <c r="M74" s="127">
        <f>SUMPRODUCT((D4:D70="PS")*(M4:M70="x"))</f>
        <v>0</v>
      </c>
      <c r="N74" s="127">
        <f>SUMPRODUCT((D4:D70="PS")*(N4:N70="x"))</f>
        <v>0</v>
      </c>
      <c r="O74" s="119"/>
      <c r="P74" s="126"/>
      <c r="Q74">
        <f t="shared" ref="Q74:Q81" si="0">SUM(G74:P74)</f>
        <v>0</v>
      </c>
      <c r="R74" s="126"/>
    </row>
    <row r="75" spans="1:18" ht="15.75" customHeight="1" x14ac:dyDescent="0.3">
      <c r="A75" s="50" t="s">
        <v>287</v>
      </c>
      <c r="B75" s="126"/>
      <c r="C75" s="126"/>
      <c r="D75" s="126"/>
      <c r="E75" s="126"/>
      <c r="F75" s="126"/>
      <c r="G75" s="127">
        <f>SUMPRODUCT((D4:D70="MS")*(G4:G70="x"))</f>
        <v>0</v>
      </c>
      <c r="H75" s="127">
        <f>SUMPRODUCT((D4:D70="MS")*(H4:H70="x"))</f>
        <v>0</v>
      </c>
      <c r="I75" s="409">
        <f>SUMPRODUCT((D4:D70="MS")*(I4:I70="x"))</f>
        <v>0</v>
      </c>
      <c r="J75" s="127">
        <f>SUMPRODUCT((D4:D70="MS")*(J4:J70="x"))</f>
        <v>0</v>
      </c>
      <c r="K75" s="127">
        <f>SUMPRODUCT((D4:D70="MS")*(K4:K70="x"))</f>
        <v>0</v>
      </c>
      <c r="L75" s="127">
        <f>SUMPRODUCT((D4:D70="MS")*(L4:L70="x"))</f>
        <v>0</v>
      </c>
      <c r="M75" s="127">
        <f>SUMPRODUCT((D4:D70="MS")*(M4:M70="x"))</f>
        <v>0</v>
      </c>
      <c r="N75" s="127">
        <f>SUMPRODUCT((D4:D70="MS")*(N4:N70="x"))</f>
        <v>0</v>
      </c>
      <c r="O75" s="119"/>
      <c r="P75" s="126"/>
      <c r="Q75">
        <f t="shared" si="0"/>
        <v>0</v>
      </c>
      <c r="R75" s="126"/>
    </row>
    <row r="76" spans="1:18" ht="15.75" customHeight="1" x14ac:dyDescent="0.3">
      <c r="A76" s="50" t="s">
        <v>288</v>
      </c>
      <c r="B76" s="126"/>
      <c r="C76" s="126"/>
      <c r="D76" s="126"/>
      <c r="E76" s="126"/>
      <c r="F76" s="126"/>
      <c r="G76" s="127">
        <f>SUMPRODUCT((D4:D70="GS")*(G4:G70="x"))</f>
        <v>0</v>
      </c>
      <c r="H76" s="127">
        <f>SUMPRODUCT((D4:D70="GS")*(H4:H70="x"))</f>
        <v>0</v>
      </c>
      <c r="I76" s="409">
        <f>SUMPRODUCT((D4:D70="GS")*(I4:I70="x"))</f>
        <v>0</v>
      </c>
      <c r="J76" s="127">
        <f>SUMPRODUCT((D4:D70="GS")*(J4:J70="x"))</f>
        <v>0</v>
      </c>
      <c r="K76" s="127">
        <f>SUMPRODUCT((D4:D70="GS")*(K4:K70="x"))</f>
        <v>0</v>
      </c>
      <c r="L76" s="127">
        <f>SUMPRODUCT((D4:D70="GS")*(L4:L70="x"))</f>
        <v>0</v>
      </c>
      <c r="M76" s="127">
        <f>SUMPRODUCT((D4:D70="GS")*(M4:M70="x"))</f>
        <v>0</v>
      </c>
      <c r="N76" s="127">
        <f>SUMPRODUCT((D4:D70="GS")*(N4:N70="x"))</f>
        <v>0</v>
      </c>
      <c r="O76" s="119"/>
      <c r="P76" s="126"/>
      <c r="Q76">
        <f t="shared" si="0"/>
        <v>0</v>
      </c>
      <c r="R76" s="126"/>
    </row>
    <row r="77" spans="1:18" ht="13" x14ac:dyDescent="0.25">
      <c r="A77" s="50" t="s">
        <v>289</v>
      </c>
      <c r="F77"/>
      <c r="G77" s="127">
        <f>SUMPRODUCT((D4:D70="CP")*(G4:G70="x"))</f>
        <v>0</v>
      </c>
      <c r="H77" s="127">
        <f>SUMPRODUCT((D4:D70="CP")*(H4:H70="x"))</f>
        <v>0</v>
      </c>
      <c r="I77" s="395">
        <f>SUMPRODUCT((D4:D70="CP")*(I4:I70="x"))</f>
        <v>0</v>
      </c>
      <c r="J77" s="128">
        <f>SUMPRODUCT((D4:D70="CP")*(J4:J70="x"))</f>
        <v>0</v>
      </c>
      <c r="K77" s="128">
        <f>SUMPRODUCT((D4:D70="CP")*(K4:K70="x"))</f>
        <v>0</v>
      </c>
      <c r="L77" s="18">
        <f>SUMPRODUCT((D4:D70="CP")*(L4:L70="x"))</f>
        <v>0</v>
      </c>
      <c r="M77" s="129">
        <f>SUMPRODUCT((D4:D70="CP")*(M4:M70="x"))</f>
        <v>0</v>
      </c>
      <c r="N77" s="129">
        <f>SUMPRODUCT((D4:D70="CP")*(N4:N70="x"))</f>
        <v>0</v>
      </c>
      <c r="Q77">
        <f t="shared" si="0"/>
        <v>0</v>
      </c>
    </row>
    <row r="78" spans="1:18" ht="13" x14ac:dyDescent="0.25">
      <c r="A78" s="50" t="s">
        <v>290</v>
      </c>
      <c r="F78"/>
      <c r="G78" s="127">
        <f>SUMPRODUCT((D4:D70="CE1")*(G4:G70="x"))</f>
        <v>0</v>
      </c>
      <c r="H78" s="127">
        <f>SUMPRODUCT((D4:D70="CE1")*(H4:H70="x"))</f>
        <v>0</v>
      </c>
      <c r="I78" s="395">
        <f>SUMPRODUCT((D4:D70="CE1")*(I4:I70="x"))</f>
        <v>0</v>
      </c>
      <c r="J78" s="128">
        <f>SUMPRODUCT((D4:D70="CE1")*(J4:J70="x"))</f>
        <v>0</v>
      </c>
      <c r="K78" s="128">
        <f>SUMPRODUCT((D4:D70="CE1")*(K4:K70="x"))</f>
        <v>0</v>
      </c>
      <c r="L78" s="18">
        <f>SUMPRODUCT((D4:D70="CE1")*(L4:L70="x"))</f>
        <v>0</v>
      </c>
      <c r="M78" s="129">
        <f>SUMPRODUCT((D4:D70="CE1")*(M4:M70="x"))</f>
        <v>0</v>
      </c>
      <c r="N78" s="129">
        <f>SUMPRODUCT((D4:D70="CE1")*(N4:N70="x"))</f>
        <v>0</v>
      </c>
      <c r="Q78">
        <f t="shared" si="0"/>
        <v>0</v>
      </c>
    </row>
    <row r="79" spans="1:18" ht="13" x14ac:dyDescent="0.3">
      <c r="A79" s="130" t="s">
        <v>291</v>
      </c>
      <c r="F79"/>
      <c r="G79" s="127">
        <f>SUMPRODUCT((D4:D70="CE2")*(G4:G70="x"))</f>
        <v>0</v>
      </c>
      <c r="H79" s="127">
        <f>SUMPRODUCT((D4:D70="CE2")*(H4:H70="x"))</f>
        <v>0</v>
      </c>
      <c r="I79" s="395">
        <f>SUMPRODUCT((D4:D70="CE2")*(I4:I70="x"))</f>
        <v>0</v>
      </c>
      <c r="J79" s="128">
        <f>SUMPRODUCT((D4:D70="CE2")*(J4:J70="x"))</f>
        <v>0</v>
      </c>
      <c r="K79" s="128">
        <f>SUMPRODUCT((D4:D70="CE2")*(K4:K70="x"))</f>
        <v>0</v>
      </c>
      <c r="L79" s="18">
        <f>SUMPRODUCT((D4:D70="CE2")*(L4:L70="x"))</f>
        <v>0</v>
      </c>
      <c r="M79" s="129">
        <f>SUMPRODUCT((D4:D70="CE2")*(M4:M70="x"))</f>
        <v>0</v>
      </c>
      <c r="N79" s="129">
        <f>SUMPRODUCT((D4:D70="CE2")*(N4:N70="x"))</f>
        <v>0</v>
      </c>
      <c r="Q79">
        <f t="shared" si="0"/>
        <v>0</v>
      </c>
    </row>
    <row r="80" spans="1:18" ht="13" x14ac:dyDescent="0.3">
      <c r="A80" s="130" t="s">
        <v>292</v>
      </c>
      <c r="F80"/>
      <c r="G80" s="127">
        <f>SUMPRODUCT((D4:D70="CM1")*(G4:G70="x"))</f>
        <v>0</v>
      </c>
      <c r="H80" s="127">
        <f>SUMPRODUCT((D4:D70="CM1")*(H4:H70="x"))</f>
        <v>1</v>
      </c>
      <c r="I80" s="395">
        <f>SUMPRODUCT((D4:D70="CM1")*(I4:I70="x"))</f>
        <v>0</v>
      </c>
      <c r="J80" s="128">
        <f>SUMPRODUCT((D4:D70="CM1")*(J4:J70="x"))</f>
        <v>1</v>
      </c>
      <c r="K80" s="128">
        <f>SUMPRODUCT((D4:D70="CM1")*(K4:K70="x"))</f>
        <v>0</v>
      </c>
      <c r="L80" s="18">
        <f>SUMPRODUCT((D4:D70="CM1")*(L4:L70="x"))</f>
        <v>1</v>
      </c>
      <c r="M80" s="129">
        <f>SUMPRODUCT((D4:D70="CM1")*(M4:M70="x"))</f>
        <v>1</v>
      </c>
      <c r="N80" s="129">
        <f>SUMPRODUCT((D4:D70="CM1")*(N4:N70="x"))</f>
        <v>0</v>
      </c>
      <c r="Q80">
        <f t="shared" si="0"/>
        <v>4</v>
      </c>
    </row>
    <row r="81" spans="1:17" ht="13" x14ac:dyDescent="0.3">
      <c r="A81" s="130" t="s">
        <v>293</v>
      </c>
      <c r="F81"/>
      <c r="G81" s="127">
        <f>SUMPRODUCT((D4:D70="CM2")*(G4:G70="x"))</f>
        <v>0</v>
      </c>
      <c r="H81" s="127">
        <f>SUMPRODUCT((D4:D70="CM2")*(H4:H70="x"))</f>
        <v>0</v>
      </c>
      <c r="I81" s="395">
        <f>SUMPRODUCT((D4:D70="CM2")*(I4:I70="x"))</f>
        <v>0</v>
      </c>
      <c r="J81" s="128">
        <f>SUMPRODUCT((D4:D70="CM2")*(J4:J70="x"))</f>
        <v>0</v>
      </c>
      <c r="K81" s="128">
        <f>SUMPRODUCT((D4:D70="CM2")*(K4:K70="x"))</f>
        <v>0</v>
      </c>
      <c r="L81" s="18">
        <f>SUMPRODUCT((D4:D70="CM2")*(L4:L70="x"))</f>
        <v>0</v>
      </c>
      <c r="M81" s="129">
        <f>SUMPRODUCT((D4:D70="CM2")*(M4:M70="x"))</f>
        <v>0</v>
      </c>
      <c r="N81" s="129">
        <f>SUMPRODUCT((D4:D70="CM2")*(N4:N70="x"))</f>
        <v>0</v>
      </c>
      <c r="Q81">
        <f t="shared" si="0"/>
        <v>0</v>
      </c>
    </row>
    <row r="82" spans="1:17" ht="13" x14ac:dyDescent="0.3">
      <c r="A82" s="130"/>
      <c r="F82"/>
      <c r="G82" s="19"/>
      <c r="H82" s="20"/>
      <c r="I82" s="396"/>
      <c r="J82" s="22"/>
      <c r="K82" s="22"/>
      <c r="L82" s="23"/>
      <c r="M82" s="24"/>
      <c r="N82" s="24"/>
    </row>
    <row r="83" spans="1:17" ht="14.25" customHeight="1" x14ac:dyDescent="0.3">
      <c r="A83" s="130" t="s">
        <v>226</v>
      </c>
      <c r="F83" s="14">
        <f>SUM(F9:F35)</f>
        <v>0</v>
      </c>
      <c r="G83" s="131">
        <f t="shared" ref="G83:N83" si="1">SUM(G74:G81)</f>
        <v>0</v>
      </c>
      <c r="H83" s="131">
        <f t="shared" si="1"/>
        <v>1</v>
      </c>
      <c r="I83" s="410">
        <f t="shared" si="1"/>
        <v>0</v>
      </c>
      <c r="J83" s="133">
        <f t="shared" si="1"/>
        <v>1</v>
      </c>
      <c r="K83" s="133">
        <f t="shared" si="1"/>
        <v>0</v>
      </c>
      <c r="L83" s="134">
        <f t="shared" si="1"/>
        <v>1</v>
      </c>
      <c r="M83" s="135">
        <f t="shared" si="1"/>
        <v>1</v>
      </c>
      <c r="N83" s="135">
        <f t="shared" si="1"/>
        <v>0</v>
      </c>
      <c r="Q83">
        <f>SUM(G83:P83)</f>
        <v>4</v>
      </c>
    </row>
  </sheetData>
  <autoFilter ref="A3:P70"/>
  <mergeCells count="3">
    <mergeCell ref="G1:H1"/>
    <mergeCell ref="J1:K1"/>
    <mergeCell ref="M1:N1"/>
  </mergeCells>
  <pageMargins left="0.78749999999999998" right="0.78749999999999998" top="0.77013888888888904" bottom="0.390277777777778" header="0.3" footer="0.51180555555555496"/>
  <pageSetup paperSize="9" firstPageNumber="0" orientation="landscape" horizontalDpi="300" verticalDpi="300"/>
  <headerFooter>
    <oddHeader>&amp;C&amp;16RENCONTRES USEP&amp;R&amp;12 2010-2011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topLeftCell="A13" zoomScale="60" zoomScaleNormal="60" workbookViewId="0">
      <selection activeCell="R17" activeCellId="1" sqref="R20 R17"/>
    </sheetView>
  </sheetViews>
  <sheetFormatPr baseColWidth="10" defaultColWidth="9.1796875" defaultRowHeight="12.5" x14ac:dyDescent="0.25"/>
  <cols>
    <col min="1" max="1" width="25.453125" style="13"/>
    <col min="2" max="2" width="18.1796875" style="13"/>
    <col min="3" max="3" width="11.26953125" style="13"/>
    <col min="4" max="4" width="12.26953125" style="13"/>
    <col min="5" max="5" width="0" style="13" hidden="1"/>
    <col min="6" max="6" width="10" style="14"/>
    <col min="7" max="7" width="0" style="15" hidden="1"/>
    <col min="8" max="9" width="0" hidden="1"/>
    <col min="10" max="10" width="3.453125"/>
    <col min="11" max="14" width="0" hidden="1"/>
    <col min="15" max="16" width="0" style="13" hidden="1"/>
    <col min="17" max="17" width="39.453125"/>
    <col min="18" max="18" width="21.54296875"/>
    <col min="19" max="19" width="26.7265625"/>
    <col min="20" max="1025" width="10.26953125"/>
  </cols>
  <sheetData>
    <row r="1" spans="1:18" ht="76.5" customHeight="1" x14ac:dyDescent="0.4">
      <c r="A1" s="16"/>
      <c r="B1" s="14"/>
      <c r="C1" s="14"/>
      <c r="D1" s="14"/>
      <c r="E1" s="14"/>
      <c r="F1"/>
      <c r="G1" s="616" t="s">
        <v>227</v>
      </c>
      <c r="H1" s="616"/>
      <c r="I1" s="17"/>
      <c r="J1" s="617" t="s">
        <v>228</v>
      </c>
      <c r="K1" s="617"/>
      <c r="L1" s="18"/>
      <c r="M1" s="613" t="s">
        <v>228</v>
      </c>
      <c r="N1" s="613"/>
      <c r="O1" s="14"/>
      <c r="P1" s="14"/>
      <c r="Q1" s="156" t="s">
        <v>328</v>
      </c>
    </row>
    <row r="2" spans="1:18" ht="13" thickBot="1" x14ac:dyDescent="0.3">
      <c r="A2"/>
      <c r="B2"/>
      <c r="C2"/>
      <c r="D2"/>
      <c r="E2"/>
      <c r="F2"/>
      <c r="G2" s="19"/>
      <c r="H2" s="20"/>
      <c r="I2" s="21"/>
      <c r="J2" s="496"/>
      <c r="K2" s="496"/>
      <c r="L2" s="23"/>
      <c r="M2" s="24"/>
      <c r="N2" s="24"/>
      <c r="O2"/>
      <c r="P2"/>
    </row>
    <row r="3" spans="1:18" s="34" customFormat="1" ht="124.5" customHeight="1" thickBot="1" x14ac:dyDescent="0.35">
      <c r="A3" s="25" t="s">
        <v>2</v>
      </c>
      <c r="B3" s="25" t="s">
        <v>229</v>
      </c>
      <c r="C3" s="25" t="s">
        <v>230</v>
      </c>
      <c r="D3" s="25" t="s">
        <v>231</v>
      </c>
      <c r="E3" s="26" t="s">
        <v>232</v>
      </c>
      <c r="F3" s="25" t="s">
        <v>233</v>
      </c>
      <c r="G3" s="27" t="s">
        <v>234</v>
      </c>
      <c r="H3" s="27" t="s">
        <v>235</v>
      </c>
      <c r="I3" s="28" t="s">
        <v>236</v>
      </c>
      <c r="J3" s="497" t="s">
        <v>237</v>
      </c>
      <c r="K3" s="497" t="s">
        <v>238</v>
      </c>
      <c r="L3" s="30" t="s">
        <v>239</v>
      </c>
      <c r="M3" s="31" t="s">
        <v>240</v>
      </c>
      <c r="N3" s="31" t="s">
        <v>241</v>
      </c>
      <c r="O3" s="32" t="s">
        <v>242</v>
      </c>
      <c r="P3" s="32" t="s">
        <v>243</v>
      </c>
      <c r="Q3" s="363" t="s">
        <v>323</v>
      </c>
    </row>
    <row r="4" spans="1:18" s="48" customFormat="1" ht="40" customHeight="1" thickBot="1" x14ac:dyDescent="0.35">
      <c r="A4" s="35" t="s">
        <v>341</v>
      </c>
      <c r="B4" s="36" t="s">
        <v>344</v>
      </c>
      <c r="C4" s="36" t="s">
        <v>97</v>
      </c>
      <c r="D4" s="36"/>
      <c r="E4" s="37"/>
      <c r="F4" s="560">
        <v>25</v>
      </c>
      <c r="G4" s="64"/>
      <c r="H4" s="40"/>
      <c r="I4" s="58"/>
      <c r="J4" s="498"/>
      <c r="K4" s="499"/>
      <c r="L4" s="43"/>
      <c r="M4" s="49"/>
      <c r="N4" s="45"/>
      <c r="O4" s="66"/>
      <c r="P4" s="67"/>
      <c r="Q4" s="47"/>
      <c r="R4" s="74"/>
    </row>
    <row r="5" spans="1:18" ht="40" customHeight="1" thickBot="1" x14ac:dyDescent="0.35">
      <c r="A5" s="35" t="s">
        <v>341</v>
      </c>
      <c r="B5" s="36" t="s">
        <v>342</v>
      </c>
      <c r="C5" s="36" t="s">
        <v>44</v>
      </c>
      <c r="D5" s="36"/>
      <c r="E5" s="37"/>
      <c r="F5" s="568">
        <v>26</v>
      </c>
      <c r="G5" s="39"/>
      <c r="H5" s="40"/>
      <c r="I5" s="41"/>
      <c r="J5" s="499"/>
      <c r="K5" s="499"/>
      <c r="L5" s="43"/>
      <c r="M5" s="44"/>
      <c r="N5" s="45"/>
      <c r="O5" s="36"/>
      <c r="P5" s="46"/>
      <c r="Q5" s="47"/>
      <c r="R5" s="47"/>
    </row>
    <row r="6" spans="1:18" ht="40" hidden="1" customHeight="1" x14ac:dyDescent="0.3">
      <c r="A6" s="312"/>
      <c r="B6" s="305"/>
      <c r="C6" s="305"/>
      <c r="D6" s="305"/>
      <c r="E6" s="306"/>
      <c r="F6" s="559"/>
      <c r="G6" s="39"/>
      <c r="H6" s="40"/>
      <c r="I6" s="41"/>
      <c r="J6" s="499"/>
      <c r="K6" s="499"/>
      <c r="L6" s="43"/>
      <c r="M6" s="44"/>
      <c r="N6" s="45"/>
      <c r="O6" s="36"/>
      <c r="P6" s="46"/>
      <c r="Q6" s="47"/>
      <c r="R6" s="47"/>
    </row>
    <row r="7" spans="1:18" s="48" customFormat="1" ht="40" hidden="1" customHeight="1" x14ac:dyDescent="0.3">
      <c r="A7" s="312"/>
      <c r="B7" s="305"/>
      <c r="C7" s="305"/>
      <c r="D7" s="305"/>
      <c r="E7" s="306"/>
      <c r="F7" s="559"/>
      <c r="G7" s="39"/>
      <c r="H7" s="40"/>
      <c r="I7" s="41"/>
      <c r="J7" s="499"/>
      <c r="K7" s="499"/>
      <c r="L7" s="43"/>
      <c r="M7" s="44"/>
      <c r="N7" s="45"/>
      <c r="O7" s="36"/>
      <c r="P7" s="46"/>
      <c r="Q7" s="47"/>
      <c r="R7" s="47"/>
    </row>
    <row r="8" spans="1:18" ht="40" hidden="1" customHeight="1" x14ac:dyDescent="0.3">
      <c r="A8" s="314"/>
      <c r="B8" s="305"/>
      <c r="C8" s="305"/>
      <c r="D8" s="305"/>
      <c r="E8" s="306"/>
      <c r="F8" s="559"/>
      <c r="G8" s="39"/>
      <c r="H8" s="40"/>
      <c r="I8" s="41"/>
      <c r="J8" s="499"/>
      <c r="K8" s="499"/>
      <c r="L8" s="43"/>
      <c r="M8" s="44"/>
      <c r="N8" s="45"/>
      <c r="O8" s="36"/>
      <c r="P8" s="46"/>
      <c r="Q8" s="47"/>
      <c r="R8" s="47"/>
    </row>
    <row r="9" spans="1:18" ht="40" hidden="1" customHeight="1" x14ac:dyDescent="0.3">
      <c r="A9" s="315"/>
      <c r="B9" s="305"/>
      <c r="C9" s="305"/>
      <c r="D9" s="305"/>
      <c r="E9" s="306"/>
      <c r="F9" s="559"/>
      <c r="G9" s="39"/>
      <c r="H9" s="40"/>
      <c r="I9" s="41"/>
      <c r="J9" s="499"/>
      <c r="K9" s="499"/>
      <c r="L9" s="43"/>
      <c r="M9" s="49"/>
      <c r="N9" s="45"/>
      <c r="O9" s="36"/>
      <c r="P9" s="46"/>
      <c r="Q9" s="47"/>
      <c r="R9" s="47"/>
    </row>
    <row r="10" spans="1:18" ht="40" hidden="1" customHeight="1" x14ac:dyDescent="0.3">
      <c r="A10" s="315"/>
      <c r="B10" s="305"/>
      <c r="C10" s="305"/>
      <c r="D10" s="305"/>
      <c r="E10" s="306"/>
      <c r="F10" s="559"/>
      <c r="G10" s="39"/>
      <c r="H10" s="40"/>
      <c r="I10" s="41"/>
      <c r="J10" s="499"/>
      <c r="K10" s="499"/>
      <c r="L10" s="43"/>
      <c r="M10" s="44"/>
      <c r="N10" s="45"/>
      <c r="O10" s="36"/>
      <c r="P10" s="46"/>
      <c r="Q10" s="47"/>
      <c r="R10" s="47"/>
    </row>
    <row r="11" spans="1:18" ht="40" hidden="1" customHeight="1" x14ac:dyDescent="0.3">
      <c r="A11" s="312"/>
      <c r="B11" s="305"/>
      <c r="C11" s="305"/>
      <c r="D11" s="305"/>
      <c r="E11" s="306"/>
      <c r="F11" s="559"/>
      <c r="G11" s="39"/>
      <c r="H11" s="75"/>
      <c r="I11" s="58"/>
      <c r="J11" s="499"/>
      <c r="K11" s="499"/>
      <c r="L11" s="43"/>
      <c r="M11" s="49"/>
      <c r="N11" s="45"/>
      <c r="O11" s="36"/>
      <c r="P11" s="46"/>
      <c r="Q11" s="47"/>
      <c r="R11" s="47"/>
    </row>
    <row r="12" spans="1:18" ht="40" hidden="1" customHeight="1" x14ac:dyDescent="0.3">
      <c r="A12" s="312"/>
      <c r="B12" s="305"/>
      <c r="C12" s="305"/>
      <c r="D12" s="305"/>
      <c r="E12" s="306"/>
      <c r="F12" s="559"/>
      <c r="G12" s="39"/>
      <c r="H12" s="75"/>
      <c r="I12" s="58"/>
      <c r="J12" s="499"/>
      <c r="K12" s="499"/>
      <c r="L12" s="43"/>
      <c r="M12" s="49"/>
      <c r="N12" s="45"/>
      <c r="O12" s="36"/>
      <c r="P12" s="46"/>
      <c r="Q12" s="47"/>
      <c r="R12" s="47"/>
    </row>
    <row r="13" spans="1:18" ht="40" customHeight="1" thickBot="1" x14ac:dyDescent="0.35">
      <c r="A13" s="50" t="s">
        <v>13</v>
      </c>
      <c r="B13" s="36" t="s">
        <v>347</v>
      </c>
      <c r="C13" s="36" t="s">
        <v>20</v>
      </c>
      <c r="D13" s="36"/>
      <c r="E13" s="37"/>
      <c r="F13" s="556">
        <v>26</v>
      </c>
      <c r="G13" s="39"/>
      <c r="H13" s="40"/>
      <c r="I13" s="41"/>
      <c r="J13" s="499"/>
      <c r="K13" s="499"/>
      <c r="L13" s="43"/>
      <c r="M13" s="44"/>
      <c r="N13" s="45"/>
      <c r="O13" s="140"/>
      <c r="P13" s="46"/>
      <c r="Q13" s="47"/>
      <c r="R13" s="47"/>
    </row>
    <row r="14" spans="1:18" ht="40" hidden="1" customHeight="1" x14ac:dyDescent="0.3">
      <c r="A14" s="312"/>
      <c r="B14" s="305"/>
      <c r="C14" s="305"/>
      <c r="D14" s="305"/>
      <c r="E14" s="306"/>
      <c r="F14" s="321"/>
      <c r="G14" s="39"/>
      <c r="H14" s="75"/>
      <c r="I14" s="58"/>
      <c r="J14" s="499"/>
      <c r="K14" s="499"/>
      <c r="L14" s="43"/>
      <c r="M14" s="49"/>
      <c r="N14" s="45"/>
      <c r="O14" s="36"/>
      <c r="P14" s="46"/>
      <c r="Q14" s="47"/>
      <c r="R14" s="47"/>
    </row>
    <row r="15" spans="1:18" ht="40" hidden="1" customHeight="1" x14ac:dyDescent="0.3">
      <c r="A15" s="312"/>
      <c r="B15" s="305"/>
      <c r="C15" s="305"/>
      <c r="D15" s="305"/>
      <c r="E15" s="306"/>
      <c r="F15" s="321"/>
      <c r="G15" s="39"/>
      <c r="H15" s="75"/>
      <c r="I15" s="58"/>
      <c r="J15" s="499"/>
      <c r="K15" s="499"/>
      <c r="L15" s="43"/>
      <c r="M15" s="44"/>
      <c r="N15" s="45"/>
      <c r="O15" s="36"/>
      <c r="P15" s="46"/>
      <c r="Q15" s="47"/>
      <c r="R15" s="47"/>
    </row>
    <row r="16" spans="1:18" ht="40" hidden="1" customHeight="1" x14ac:dyDescent="0.3">
      <c r="A16" s="312"/>
      <c r="B16" s="305"/>
      <c r="C16" s="305"/>
      <c r="D16" s="305"/>
      <c r="E16" s="306"/>
      <c r="F16" s="321"/>
      <c r="G16" s="39"/>
      <c r="H16" s="75"/>
      <c r="I16" s="41"/>
      <c r="J16" s="499"/>
      <c r="K16" s="499"/>
      <c r="L16" s="43"/>
      <c r="M16" s="44"/>
      <c r="N16" s="45"/>
      <c r="O16" s="36"/>
      <c r="P16" s="46"/>
      <c r="Q16" s="70"/>
      <c r="R16" s="47"/>
    </row>
    <row r="17" spans="1:18" ht="40" customHeight="1" thickBot="1" x14ac:dyDescent="0.35">
      <c r="A17" s="35" t="s">
        <v>356</v>
      </c>
      <c r="B17" s="36" t="s">
        <v>357</v>
      </c>
      <c r="C17" s="36" t="s">
        <v>97</v>
      </c>
      <c r="D17" s="36"/>
      <c r="E17" s="37"/>
      <c r="F17" s="564">
        <v>25</v>
      </c>
      <c r="G17" s="39"/>
      <c r="H17" s="75"/>
      <c r="I17" s="41"/>
      <c r="J17" s="499"/>
      <c r="K17" s="499"/>
      <c r="L17" s="43"/>
      <c r="M17" s="44"/>
      <c r="N17" s="45"/>
      <c r="O17" s="140"/>
      <c r="P17" s="46"/>
      <c r="Q17" s="586" t="s">
        <v>324</v>
      </c>
      <c r="R17" s="586" t="s">
        <v>325</v>
      </c>
    </row>
    <row r="18" spans="1:18" s="48" customFormat="1" ht="40" customHeight="1" thickBot="1" x14ac:dyDescent="0.35">
      <c r="A18" s="35" t="s">
        <v>356</v>
      </c>
      <c r="B18" s="36" t="s">
        <v>358</v>
      </c>
      <c r="C18" s="36" t="s">
        <v>75</v>
      </c>
      <c r="D18" s="36"/>
      <c r="E18" s="37"/>
      <c r="F18" s="564">
        <v>20</v>
      </c>
      <c r="G18" s="39"/>
      <c r="H18" s="39"/>
      <c r="I18" s="58"/>
      <c r="J18" s="499"/>
      <c r="K18" s="499"/>
      <c r="L18" s="68"/>
      <c r="M18" s="45"/>
      <c r="N18" s="45"/>
      <c r="O18" s="38"/>
      <c r="P18" s="46"/>
      <c r="Q18" s="594" t="s">
        <v>396</v>
      </c>
      <c r="R18" s="600" t="s">
        <v>405</v>
      </c>
    </row>
    <row r="19" spans="1:18" ht="40" hidden="1" customHeight="1" x14ac:dyDescent="0.3">
      <c r="A19" s="35" t="s">
        <v>356</v>
      </c>
      <c r="B19" s="36" t="s">
        <v>359</v>
      </c>
      <c r="C19" s="36" t="s">
        <v>97</v>
      </c>
      <c r="D19" s="36"/>
      <c r="E19" s="37"/>
      <c r="F19" s="541">
        <v>25</v>
      </c>
      <c r="G19" s="39"/>
      <c r="H19" s="40"/>
      <c r="I19" s="58"/>
      <c r="J19" s="499"/>
      <c r="K19" s="499"/>
      <c r="L19" s="43"/>
      <c r="M19" s="49"/>
      <c r="N19" s="45"/>
      <c r="O19" s="36"/>
      <c r="P19" s="46"/>
      <c r="Q19" s="363"/>
      <c r="R19" s="363"/>
    </row>
    <row r="20" spans="1:18" ht="40" customHeight="1" thickBot="1" x14ac:dyDescent="0.35">
      <c r="A20" s="35" t="s">
        <v>356</v>
      </c>
      <c r="B20" s="36" t="s">
        <v>360</v>
      </c>
      <c r="C20" s="36" t="s">
        <v>97</v>
      </c>
      <c r="D20" s="36"/>
      <c r="E20" s="37"/>
      <c r="F20" s="558">
        <v>20</v>
      </c>
      <c r="G20" s="39"/>
      <c r="H20" s="39"/>
      <c r="I20" s="41"/>
      <c r="J20" s="499"/>
      <c r="K20" s="499"/>
      <c r="L20" s="59"/>
      <c r="M20" s="45"/>
      <c r="N20" s="45"/>
      <c r="O20" s="38"/>
      <c r="P20" s="46"/>
      <c r="Q20" s="534" t="s">
        <v>327</v>
      </c>
      <c r="R20" s="534" t="s">
        <v>326</v>
      </c>
    </row>
    <row r="21" spans="1:18" ht="40" hidden="1" customHeight="1" x14ac:dyDescent="0.3">
      <c r="A21" s="312"/>
      <c r="B21" s="305"/>
      <c r="C21" s="305"/>
      <c r="D21" s="305"/>
      <c r="E21" s="306"/>
      <c r="F21" s="557"/>
      <c r="G21" s="39"/>
      <c r="H21" s="40"/>
      <c r="I21" s="41"/>
      <c r="J21" s="499"/>
      <c r="K21" s="499"/>
      <c r="L21" s="43"/>
      <c r="M21" s="49"/>
      <c r="N21" s="45"/>
      <c r="O21" s="36"/>
      <c r="P21" s="46"/>
      <c r="Q21" s="47"/>
      <c r="R21" s="253"/>
    </row>
    <row r="22" spans="1:18" ht="40" hidden="1" customHeight="1" x14ac:dyDescent="0.3">
      <c r="A22" s="312"/>
      <c r="B22" s="305"/>
      <c r="C22" s="305"/>
      <c r="D22" s="305"/>
      <c r="E22" s="306"/>
      <c r="F22" s="557"/>
      <c r="G22" s="39"/>
      <c r="H22" s="40"/>
      <c r="I22" s="41"/>
      <c r="J22" s="499"/>
      <c r="K22" s="499"/>
      <c r="L22" s="43"/>
      <c r="M22" s="44"/>
      <c r="N22" s="45"/>
      <c r="O22" s="36"/>
      <c r="P22" s="46"/>
      <c r="Q22" s="47"/>
      <c r="R22" s="253"/>
    </row>
    <row r="23" spans="1:18" ht="40" hidden="1" customHeight="1" x14ac:dyDescent="0.3">
      <c r="A23" s="312"/>
      <c r="B23" s="305"/>
      <c r="C23" s="305"/>
      <c r="D23" s="305"/>
      <c r="E23" s="306"/>
      <c r="F23" s="557"/>
      <c r="G23" s="39"/>
      <c r="H23" s="40"/>
      <c r="I23" s="41"/>
      <c r="J23" s="499"/>
      <c r="K23" s="499"/>
      <c r="L23" s="43"/>
      <c r="M23" s="44"/>
      <c r="N23" s="45"/>
      <c r="O23" s="36"/>
      <c r="P23" s="46"/>
      <c r="Q23" s="47"/>
      <c r="R23" s="253"/>
    </row>
    <row r="24" spans="1:18" ht="40" hidden="1" customHeight="1" x14ac:dyDescent="0.3">
      <c r="A24" s="312"/>
      <c r="B24" s="305"/>
      <c r="C24" s="305"/>
      <c r="D24" s="305"/>
      <c r="E24" s="306"/>
      <c r="F24" s="557"/>
      <c r="G24" s="39"/>
      <c r="H24" s="75"/>
      <c r="I24" s="41"/>
      <c r="J24" s="499"/>
      <c r="K24" s="499"/>
      <c r="L24" s="43"/>
      <c r="M24" s="44"/>
      <c r="N24" s="45"/>
      <c r="O24" s="36"/>
      <c r="P24" s="46"/>
      <c r="Q24" s="70"/>
      <c r="R24" s="253"/>
    </row>
    <row r="25" spans="1:18" ht="40" customHeight="1" thickBot="1" x14ac:dyDescent="0.35">
      <c r="A25" s="35" t="s">
        <v>356</v>
      </c>
      <c r="B25" s="36" t="s">
        <v>359</v>
      </c>
      <c r="C25" s="36" t="s">
        <v>97</v>
      </c>
      <c r="D25" s="36"/>
      <c r="E25" s="37"/>
      <c r="F25" s="557">
        <v>25</v>
      </c>
      <c r="G25" s="76"/>
      <c r="H25" s="39"/>
      <c r="I25" s="41"/>
      <c r="J25" s="499"/>
      <c r="K25" s="500"/>
      <c r="L25" s="43"/>
      <c r="M25" s="45"/>
      <c r="N25" s="45"/>
      <c r="O25" s="38"/>
      <c r="P25" s="46"/>
      <c r="Q25" s="601" t="s">
        <v>396</v>
      </c>
      <c r="R25" s="535" t="s">
        <v>405</v>
      </c>
    </row>
    <row r="26" spans="1:18" ht="40" customHeight="1" thickBot="1" x14ac:dyDescent="0.35">
      <c r="A26" s="35" t="s">
        <v>362</v>
      </c>
      <c r="B26" s="36" t="s">
        <v>364</v>
      </c>
      <c r="C26" s="36" t="s">
        <v>97</v>
      </c>
      <c r="D26" s="36"/>
      <c r="E26" s="37"/>
      <c r="F26" s="558">
        <v>24</v>
      </c>
      <c r="G26" s="39"/>
      <c r="H26" s="39"/>
      <c r="I26" s="60"/>
      <c r="J26" s="501"/>
      <c r="K26" s="499"/>
      <c r="L26" s="43"/>
      <c r="M26" s="45"/>
      <c r="N26" s="45"/>
      <c r="O26" s="36"/>
      <c r="P26" s="73"/>
      <c r="Q26" s="70"/>
      <c r="R26" s="253"/>
    </row>
    <row r="27" spans="1:18" ht="40" hidden="1" customHeight="1" x14ac:dyDescent="0.3">
      <c r="A27" s="35" t="s">
        <v>362</v>
      </c>
      <c r="B27" s="36" t="s">
        <v>366</v>
      </c>
      <c r="C27" s="36" t="s">
        <v>20</v>
      </c>
      <c r="D27" s="36"/>
      <c r="E27" s="37"/>
      <c r="F27" s="555">
        <v>21</v>
      </c>
      <c r="G27" s="39"/>
      <c r="H27" s="39"/>
      <c r="I27" s="41"/>
      <c r="J27" s="499"/>
      <c r="K27" s="499"/>
      <c r="L27" s="59"/>
      <c r="M27" s="45"/>
      <c r="N27" s="45"/>
      <c r="O27" s="38"/>
      <c r="P27" s="46"/>
      <c r="Q27" s="70"/>
      <c r="R27" s="253"/>
    </row>
    <row r="28" spans="1:18" ht="40" customHeight="1" thickBot="1" x14ac:dyDescent="0.35">
      <c r="A28" s="35" t="s">
        <v>362</v>
      </c>
      <c r="B28" s="36" t="s">
        <v>368</v>
      </c>
      <c r="C28" s="36" t="s">
        <v>59</v>
      </c>
      <c r="D28" s="36"/>
      <c r="E28" s="37"/>
      <c r="F28" s="558">
        <v>12</v>
      </c>
      <c r="G28" s="39"/>
      <c r="H28" s="40"/>
      <c r="I28" s="41"/>
      <c r="J28" s="499"/>
      <c r="K28" s="502"/>
      <c r="L28" s="43"/>
      <c r="M28" s="45"/>
      <c r="N28" s="49"/>
      <c r="O28" s="38"/>
      <c r="P28" s="46"/>
      <c r="Q28" s="70"/>
      <c r="R28" s="252"/>
    </row>
    <row r="29" spans="1:18" ht="40" customHeight="1" thickBot="1" x14ac:dyDescent="0.35">
      <c r="A29" s="35" t="s">
        <v>362</v>
      </c>
      <c r="B29" s="36" t="s">
        <v>366</v>
      </c>
      <c r="C29" s="36" t="s">
        <v>20</v>
      </c>
      <c r="D29" s="36"/>
      <c r="E29" s="37"/>
      <c r="F29" s="558">
        <v>21</v>
      </c>
      <c r="G29" s="39"/>
      <c r="H29" s="80"/>
      <c r="I29" s="41"/>
      <c r="J29" s="499"/>
      <c r="K29" s="499"/>
      <c r="L29" s="59"/>
      <c r="M29" s="44"/>
      <c r="N29" s="45"/>
      <c r="O29" s="36"/>
      <c r="P29" s="46"/>
      <c r="Q29" s="47"/>
      <c r="R29" s="253"/>
    </row>
    <row r="30" spans="1:18" ht="40" hidden="1" customHeight="1" x14ac:dyDescent="0.3">
      <c r="A30" s="312"/>
      <c r="B30" s="305"/>
      <c r="C30" s="305"/>
      <c r="D30" s="305"/>
      <c r="E30" s="305"/>
      <c r="F30" s="320"/>
      <c r="G30" s="39"/>
      <c r="H30" s="39"/>
      <c r="I30" s="58"/>
      <c r="J30" s="499"/>
      <c r="K30" s="502"/>
      <c r="L30" s="43"/>
      <c r="M30" s="45"/>
      <c r="N30" s="45"/>
      <c r="O30" s="38"/>
      <c r="P30" s="46"/>
      <c r="Q30" s="47"/>
      <c r="R30" s="253"/>
    </row>
    <row r="31" spans="1:18" ht="40" hidden="1" customHeight="1" x14ac:dyDescent="0.3">
      <c r="A31" s="312"/>
      <c r="B31" s="305"/>
      <c r="C31" s="305"/>
      <c r="D31" s="305"/>
      <c r="E31" s="305"/>
      <c r="F31" s="320"/>
      <c r="G31" s="76"/>
      <c r="H31" s="39"/>
      <c r="I31" s="41"/>
      <c r="J31" s="499"/>
      <c r="K31" s="500"/>
      <c r="L31" s="43"/>
      <c r="M31" s="45"/>
      <c r="N31" s="45"/>
      <c r="O31" s="38"/>
      <c r="P31" s="46"/>
      <c r="Q31" s="47"/>
      <c r="R31" s="253"/>
    </row>
    <row r="32" spans="1:18" ht="40" hidden="1" customHeight="1" x14ac:dyDescent="0.3">
      <c r="A32" s="318"/>
      <c r="B32" s="305"/>
      <c r="C32" s="305"/>
      <c r="D32" s="305"/>
      <c r="E32" s="306"/>
      <c r="F32" s="320"/>
      <c r="G32" s="51"/>
      <c r="H32" s="52"/>
      <c r="I32" s="53"/>
      <c r="J32" s="503"/>
      <c r="K32" s="503"/>
      <c r="L32" s="55"/>
      <c r="M32" s="56"/>
      <c r="N32" s="57"/>
      <c r="O32" s="38"/>
      <c r="P32" s="46"/>
      <c r="Q32" s="47"/>
      <c r="R32" s="253"/>
    </row>
    <row r="33" spans="1:18" ht="40" customHeight="1" thickBot="1" x14ac:dyDescent="0.35">
      <c r="A33" s="50" t="s">
        <v>380</v>
      </c>
      <c r="B33" s="36" t="s">
        <v>381</v>
      </c>
      <c r="C33" s="36" t="s">
        <v>20</v>
      </c>
      <c r="D33" s="36"/>
      <c r="E33" s="37"/>
      <c r="F33" s="559">
        <v>27</v>
      </c>
      <c r="G33" s="81"/>
      <c r="H33" s="81"/>
      <c r="I33" s="82"/>
      <c r="J33" s="504"/>
      <c r="K33" s="504"/>
      <c r="L33" s="83"/>
      <c r="M33" s="84"/>
      <c r="N33" s="84"/>
      <c r="O33" s="32"/>
      <c r="P33" s="85"/>
      <c r="Q33" s="74"/>
      <c r="R33" s="253"/>
    </row>
    <row r="34" spans="1:18" ht="40" hidden="1" customHeight="1" x14ac:dyDescent="0.3">
      <c r="A34" s="50" t="s">
        <v>380</v>
      </c>
      <c r="B34" s="36" t="s">
        <v>382</v>
      </c>
      <c r="C34" s="36" t="s">
        <v>44</v>
      </c>
      <c r="D34" s="36"/>
      <c r="E34" s="36"/>
      <c r="F34" s="556">
        <v>26</v>
      </c>
      <c r="G34" s="39"/>
      <c r="H34" s="39"/>
      <c r="I34" s="60"/>
      <c r="J34" s="500"/>
      <c r="K34" s="499"/>
      <c r="L34" s="43"/>
      <c r="M34" s="45"/>
      <c r="N34" s="49"/>
      <c r="O34" s="36"/>
      <c r="P34" s="73"/>
      <c r="Q34" s="74"/>
      <c r="R34" s="252"/>
    </row>
    <row r="35" spans="1:18" ht="40" hidden="1" customHeight="1" x14ac:dyDescent="0.3">
      <c r="A35" s="50" t="s">
        <v>380</v>
      </c>
      <c r="B35" s="36" t="s">
        <v>383</v>
      </c>
      <c r="C35" s="36" t="s">
        <v>97</v>
      </c>
      <c r="D35" s="36"/>
      <c r="E35" s="37"/>
      <c r="F35" s="595">
        <v>25</v>
      </c>
      <c r="G35" s="39"/>
      <c r="H35" s="75"/>
      <c r="I35" s="58"/>
      <c r="J35" s="499"/>
      <c r="K35" s="499"/>
      <c r="L35" s="68"/>
      <c r="M35" s="45"/>
      <c r="N35" s="45"/>
      <c r="O35" s="38"/>
      <c r="P35" s="46"/>
      <c r="Q35" s="47"/>
      <c r="R35" s="253"/>
    </row>
    <row r="36" spans="1:18" ht="40" hidden="1" customHeight="1" x14ac:dyDescent="0.3">
      <c r="A36" s="50" t="s">
        <v>380</v>
      </c>
      <c r="B36" s="36" t="s">
        <v>384</v>
      </c>
      <c r="C36" s="36" t="s">
        <v>75</v>
      </c>
      <c r="D36" s="36"/>
      <c r="E36" s="36"/>
      <c r="F36" s="556">
        <v>24</v>
      </c>
      <c r="G36" s="39"/>
      <c r="H36" s="39"/>
      <c r="I36" s="60"/>
      <c r="J36" s="500"/>
      <c r="K36" s="499"/>
      <c r="L36" s="43"/>
      <c r="M36" s="44"/>
      <c r="N36" s="45"/>
      <c r="O36" s="36"/>
      <c r="P36" s="73"/>
      <c r="Q36" s="74"/>
      <c r="R36" s="252"/>
    </row>
    <row r="37" spans="1:18" ht="40" hidden="1" customHeight="1" x14ac:dyDescent="0.3">
      <c r="A37" s="50" t="s">
        <v>380</v>
      </c>
      <c r="B37" s="36" t="s">
        <v>385</v>
      </c>
      <c r="C37" s="36" t="s">
        <v>64</v>
      </c>
      <c r="D37" s="36"/>
      <c r="E37" s="36"/>
      <c r="F37" s="556">
        <v>28</v>
      </c>
      <c r="G37" s="39"/>
      <c r="H37" s="39"/>
      <c r="I37" s="41"/>
      <c r="J37" s="499"/>
      <c r="K37" s="499"/>
      <c r="L37" s="59"/>
      <c r="M37" s="45"/>
      <c r="N37" s="45"/>
      <c r="O37" s="38"/>
      <c r="P37" s="46"/>
      <c r="Q37" s="47"/>
      <c r="R37" s="253"/>
    </row>
    <row r="38" spans="1:18" ht="40" hidden="1" customHeight="1" x14ac:dyDescent="0.3">
      <c r="A38" s="50" t="s">
        <v>380</v>
      </c>
      <c r="B38" s="36" t="s">
        <v>381</v>
      </c>
      <c r="C38" s="36" t="s">
        <v>20</v>
      </c>
      <c r="D38" s="36"/>
      <c r="E38" s="37"/>
      <c r="F38" s="559">
        <v>27</v>
      </c>
      <c r="G38" s="39"/>
      <c r="H38" s="39"/>
      <c r="I38" s="41"/>
      <c r="J38" s="499"/>
      <c r="K38" s="499"/>
      <c r="L38" s="59"/>
      <c r="M38" s="45"/>
      <c r="N38" s="45"/>
      <c r="O38" s="38"/>
      <c r="P38" s="46"/>
      <c r="Q38" s="47"/>
      <c r="R38" s="253"/>
    </row>
    <row r="39" spans="1:18" ht="40" hidden="1" customHeight="1" x14ac:dyDescent="0.3">
      <c r="A39" s="50" t="s">
        <v>380</v>
      </c>
      <c r="B39" s="36" t="s">
        <v>382</v>
      </c>
      <c r="C39" s="36" t="s">
        <v>44</v>
      </c>
      <c r="D39" s="36"/>
      <c r="E39" s="36"/>
      <c r="F39" s="556">
        <v>26</v>
      </c>
      <c r="G39" s="39"/>
      <c r="H39" s="39"/>
      <c r="I39" s="41"/>
      <c r="J39" s="499"/>
      <c r="K39" s="502"/>
      <c r="L39" s="43"/>
      <c r="M39" s="44"/>
      <c r="N39" s="45"/>
      <c r="O39" s="38"/>
      <c r="P39" s="46"/>
      <c r="Q39" s="47"/>
      <c r="R39" s="253"/>
    </row>
    <row r="40" spans="1:18" ht="40" hidden="1" customHeight="1" x14ac:dyDescent="0.3">
      <c r="A40" s="50" t="s">
        <v>380</v>
      </c>
      <c r="B40" s="36" t="s">
        <v>383</v>
      </c>
      <c r="C40" s="36" t="s">
        <v>97</v>
      </c>
      <c r="D40" s="36"/>
      <c r="E40" s="37"/>
      <c r="F40" s="595">
        <v>25</v>
      </c>
      <c r="G40" s="151"/>
      <c r="H40" s="39"/>
      <c r="I40" s="152"/>
      <c r="J40" s="499"/>
      <c r="K40" s="499"/>
      <c r="L40" s="43"/>
      <c r="M40" s="153"/>
      <c r="N40" s="45"/>
      <c r="O40" s="38"/>
      <c r="P40" s="46"/>
      <c r="Q40" s="47"/>
      <c r="R40" s="253"/>
    </row>
    <row r="41" spans="1:18" ht="40" hidden="1" customHeight="1" x14ac:dyDescent="0.3">
      <c r="A41" s="50" t="s">
        <v>380</v>
      </c>
      <c r="B41" s="36" t="s">
        <v>384</v>
      </c>
      <c r="C41" s="36" t="s">
        <v>75</v>
      </c>
      <c r="D41" s="36"/>
      <c r="E41" s="36"/>
      <c r="F41" s="556">
        <v>24</v>
      </c>
      <c r="G41" s="76"/>
      <c r="H41" s="39"/>
      <c r="I41" s="41"/>
      <c r="J41" s="499"/>
      <c r="K41" s="502"/>
      <c r="L41" s="43"/>
      <c r="M41" s="44"/>
      <c r="N41" s="45"/>
      <c r="O41" s="36"/>
      <c r="P41" s="46"/>
      <c r="Q41" s="47"/>
      <c r="R41" s="253"/>
    </row>
    <row r="42" spans="1:18" ht="40" customHeight="1" thickBot="1" x14ac:dyDescent="0.4">
      <c r="A42" s="50" t="s">
        <v>380</v>
      </c>
      <c r="B42" s="36" t="s">
        <v>382</v>
      </c>
      <c r="C42" s="36" t="s">
        <v>44</v>
      </c>
      <c r="D42" s="36"/>
      <c r="E42" s="36"/>
      <c r="F42" s="556">
        <v>26</v>
      </c>
      <c r="G42" s="80"/>
      <c r="H42" s="40"/>
      <c r="I42" s="41"/>
      <c r="J42" s="501"/>
      <c r="K42" s="499"/>
      <c r="L42" s="59"/>
      <c r="M42" s="86"/>
      <c r="N42" s="45"/>
      <c r="O42" s="38"/>
      <c r="P42" s="46"/>
      <c r="Q42" s="74"/>
      <c r="R42" s="189"/>
    </row>
    <row r="43" spans="1:18" ht="40" hidden="1" customHeight="1" x14ac:dyDescent="0.3">
      <c r="A43" s="50" t="s">
        <v>380</v>
      </c>
      <c r="B43" s="36" t="s">
        <v>381</v>
      </c>
      <c r="C43" s="36" t="s">
        <v>20</v>
      </c>
      <c r="D43" s="36"/>
      <c r="E43" s="37"/>
      <c r="F43" s="541">
        <v>27</v>
      </c>
      <c r="G43" s="39"/>
      <c r="H43" s="39"/>
      <c r="I43" s="60"/>
      <c r="J43" s="499"/>
      <c r="K43" s="499"/>
      <c r="L43" s="43"/>
      <c r="M43" s="45"/>
      <c r="N43" s="45"/>
      <c r="O43" s="79"/>
      <c r="P43" s="46"/>
      <c r="Q43" s="47"/>
      <c r="R43" s="253"/>
    </row>
    <row r="44" spans="1:18" ht="40" hidden="1" customHeight="1" x14ac:dyDescent="0.3">
      <c r="A44" s="50" t="s">
        <v>380</v>
      </c>
      <c r="B44" s="36" t="s">
        <v>382</v>
      </c>
      <c r="C44" s="36" t="s">
        <v>44</v>
      </c>
      <c r="D44" s="36"/>
      <c r="E44" s="36"/>
      <c r="F44" s="26">
        <v>26</v>
      </c>
      <c r="G44" s="76"/>
      <c r="H44" s="39"/>
      <c r="I44" s="60"/>
      <c r="J44" s="499"/>
      <c r="K44" s="500"/>
      <c r="L44" s="43"/>
      <c r="M44" s="49"/>
      <c r="N44" s="45"/>
      <c r="O44" s="38"/>
      <c r="P44" s="46"/>
      <c r="Q44" s="47"/>
      <c r="R44" s="253"/>
    </row>
    <row r="45" spans="1:18" ht="40" customHeight="1" thickBot="1" x14ac:dyDescent="0.4">
      <c r="A45" s="50" t="s">
        <v>380</v>
      </c>
      <c r="B45" s="36" t="s">
        <v>383</v>
      </c>
      <c r="C45" s="36" t="s">
        <v>97</v>
      </c>
      <c r="D45" s="36"/>
      <c r="E45" s="37"/>
      <c r="F45" s="562">
        <v>25</v>
      </c>
      <c r="G45" s="89"/>
      <c r="H45" s="89"/>
      <c r="I45" s="90"/>
      <c r="J45" s="505"/>
      <c r="K45" s="505"/>
      <c r="L45" s="92"/>
      <c r="M45" s="93"/>
      <c r="N45" s="93"/>
      <c r="O45" s="88"/>
      <c r="P45" s="94"/>
      <c r="Q45" s="95"/>
      <c r="R45" s="189"/>
    </row>
    <row r="46" spans="1:18" ht="40" customHeight="1" thickBot="1" x14ac:dyDescent="0.35">
      <c r="A46" s="50" t="s">
        <v>380</v>
      </c>
      <c r="B46" s="36" t="s">
        <v>384</v>
      </c>
      <c r="C46" s="36" t="s">
        <v>75</v>
      </c>
      <c r="D46" s="36"/>
      <c r="E46" s="36"/>
      <c r="F46" s="565">
        <v>24</v>
      </c>
      <c r="G46" s="89"/>
      <c r="H46" s="89"/>
      <c r="I46" s="90"/>
      <c r="J46" s="505"/>
      <c r="K46" s="505"/>
      <c r="L46" s="92"/>
      <c r="M46" s="93"/>
      <c r="N46" s="93"/>
      <c r="O46" s="88"/>
      <c r="P46" s="94"/>
      <c r="Q46" s="95"/>
      <c r="R46" s="47"/>
    </row>
    <row r="47" spans="1:18" ht="40" customHeight="1" thickBot="1" x14ac:dyDescent="0.35">
      <c r="A47" s="50" t="s">
        <v>380</v>
      </c>
      <c r="B47" s="36" t="s">
        <v>385</v>
      </c>
      <c r="C47" s="36" t="s">
        <v>64</v>
      </c>
      <c r="D47" s="36"/>
      <c r="E47" s="36"/>
      <c r="F47" s="563">
        <v>28</v>
      </c>
      <c r="G47" s="39"/>
      <c r="H47" s="40"/>
      <c r="I47" s="41"/>
      <c r="J47" s="499"/>
      <c r="K47" s="499"/>
      <c r="L47" s="43"/>
      <c r="M47" s="44"/>
      <c r="N47" s="45"/>
      <c r="O47" s="36"/>
      <c r="P47" s="46"/>
      <c r="Q47" s="47"/>
      <c r="R47" s="47"/>
    </row>
    <row r="48" spans="1:18" ht="40" customHeight="1" thickBot="1" x14ac:dyDescent="0.35">
      <c r="A48" s="35" t="s">
        <v>104</v>
      </c>
      <c r="B48" s="36" t="s">
        <v>392</v>
      </c>
      <c r="C48" s="36" t="s">
        <v>75</v>
      </c>
      <c r="D48" s="36"/>
      <c r="E48"/>
      <c r="F48" s="566">
        <v>26</v>
      </c>
      <c r="G48" s="105"/>
      <c r="H48" s="172"/>
      <c r="I48" s="173"/>
      <c r="J48" s="506"/>
      <c r="K48" s="506"/>
      <c r="L48" s="178"/>
      <c r="M48" s="112"/>
      <c r="N48" s="108"/>
      <c r="O48" s="113"/>
      <c r="P48" s="110"/>
      <c r="Q48" s="70"/>
      <c r="R48" s="74"/>
    </row>
    <row r="49" spans="1:19" ht="40" customHeight="1" thickBot="1" x14ac:dyDescent="0.4">
      <c r="A49" s="35" t="s">
        <v>104</v>
      </c>
      <c r="B49" s="36" t="s">
        <v>393</v>
      </c>
      <c r="C49" s="36" t="s">
        <v>44</v>
      </c>
      <c r="D49" s="36"/>
      <c r="E49" s="37"/>
      <c r="F49" s="568">
        <v>21</v>
      </c>
      <c r="G49" s="105"/>
      <c r="H49" s="106"/>
      <c r="I49" s="179"/>
      <c r="J49" s="507"/>
      <c r="K49" s="508"/>
      <c r="L49" s="178"/>
      <c r="M49" s="108"/>
      <c r="N49" s="108"/>
      <c r="O49" s="113"/>
      <c r="P49" s="180"/>
      <c r="Q49" s="74"/>
      <c r="R49" s="189"/>
      <c r="S49" s="181"/>
    </row>
    <row r="50" spans="1:19" ht="40" hidden="1" customHeight="1" x14ac:dyDescent="0.3">
      <c r="A50" s="312"/>
      <c r="B50" s="305"/>
      <c r="C50" s="305"/>
      <c r="D50" s="305"/>
      <c r="E50" s="306"/>
      <c r="F50" s="596"/>
      <c r="G50" s="39"/>
      <c r="H50" s="75"/>
      <c r="I50" s="58"/>
      <c r="J50" s="499"/>
      <c r="K50" s="499"/>
      <c r="L50" s="68"/>
      <c r="M50" s="45"/>
      <c r="N50" s="45"/>
      <c r="O50" s="38"/>
      <c r="P50" s="46"/>
      <c r="Q50" s="47"/>
      <c r="R50" s="253"/>
    </row>
    <row r="51" spans="1:19" ht="40" hidden="1" customHeight="1" x14ac:dyDescent="0.3">
      <c r="A51" s="312"/>
      <c r="B51" s="305"/>
      <c r="C51" s="305"/>
      <c r="D51" s="305"/>
      <c r="E51" s="306"/>
      <c r="F51" s="596"/>
      <c r="G51" s="39"/>
      <c r="H51" s="80"/>
      <c r="I51" s="58"/>
      <c r="J51" s="499"/>
      <c r="K51" s="499"/>
      <c r="L51" s="68"/>
      <c r="M51" s="49"/>
      <c r="N51" s="45"/>
      <c r="O51" s="36"/>
      <c r="P51" s="46"/>
      <c r="Q51" s="47"/>
      <c r="R51" s="253"/>
    </row>
    <row r="52" spans="1:19" ht="40" hidden="1" customHeight="1" x14ac:dyDescent="0.3">
      <c r="A52" s="312"/>
      <c r="B52" s="305"/>
      <c r="C52" s="305"/>
      <c r="D52" s="305"/>
      <c r="E52" s="305"/>
      <c r="F52" s="597"/>
      <c r="G52" s="39"/>
      <c r="H52" s="39"/>
      <c r="I52" s="58"/>
      <c r="J52" s="499"/>
      <c r="K52" s="499"/>
      <c r="L52" s="43"/>
      <c r="M52" s="44"/>
      <c r="N52" s="45"/>
      <c r="O52" s="36"/>
      <c r="P52" s="73"/>
      <c r="Q52" s="74"/>
      <c r="R52" s="253"/>
    </row>
    <row r="53" spans="1:19" ht="40" hidden="1" customHeight="1" x14ac:dyDescent="0.3">
      <c r="A53" s="327"/>
      <c r="B53" s="305"/>
      <c r="C53" s="305"/>
      <c r="D53" s="305"/>
      <c r="E53" s="306"/>
      <c r="F53" s="597"/>
      <c r="G53" s="39"/>
      <c r="H53" s="40"/>
      <c r="I53" s="60"/>
      <c r="J53" s="500"/>
      <c r="K53" s="499"/>
      <c r="L53" s="43"/>
      <c r="M53" s="44"/>
      <c r="N53" s="45"/>
      <c r="O53" s="38"/>
      <c r="P53" s="46"/>
      <c r="Q53" s="47"/>
      <c r="R53" s="253"/>
    </row>
    <row r="54" spans="1:19" ht="40" hidden="1" customHeight="1" x14ac:dyDescent="0.3">
      <c r="A54" s="312"/>
      <c r="B54" s="305"/>
      <c r="C54" s="305"/>
      <c r="D54" s="305"/>
      <c r="E54" s="305"/>
      <c r="F54" s="597"/>
      <c r="G54" s="39"/>
      <c r="H54" s="39"/>
      <c r="I54" s="60"/>
      <c r="J54" s="500"/>
      <c r="K54" s="499"/>
      <c r="L54" s="43"/>
      <c r="M54" s="45"/>
      <c r="N54" s="45"/>
      <c r="O54" s="36"/>
      <c r="P54" s="73"/>
      <c r="Q54" s="74"/>
      <c r="R54" s="253"/>
    </row>
    <row r="55" spans="1:19" ht="40" hidden="1" customHeight="1" x14ac:dyDescent="0.3">
      <c r="A55" s="312"/>
      <c r="B55" s="305"/>
      <c r="C55" s="305"/>
      <c r="D55" s="305"/>
      <c r="E55" s="305"/>
      <c r="F55" s="597"/>
      <c r="G55" s="76"/>
      <c r="H55" s="39"/>
      <c r="I55" s="60"/>
      <c r="J55" s="499"/>
      <c r="K55" s="500"/>
      <c r="L55" s="43"/>
      <c r="M55" s="45"/>
      <c r="N55" s="45"/>
      <c r="O55" s="38"/>
      <c r="P55" s="46"/>
      <c r="Q55" s="47"/>
      <c r="R55" s="253"/>
    </row>
    <row r="56" spans="1:19" ht="40" customHeight="1" thickBot="1" x14ac:dyDescent="0.4">
      <c r="A56" s="35" t="s">
        <v>341</v>
      </c>
      <c r="B56" s="36" t="s">
        <v>340</v>
      </c>
      <c r="C56" s="36" t="s">
        <v>201</v>
      </c>
      <c r="D56" s="36"/>
      <c r="E56" s="37"/>
      <c r="F56" s="568">
        <v>23</v>
      </c>
      <c r="G56" s="39"/>
      <c r="H56" s="40"/>
      <c r="I56" s="41"/>
      <c r="J56" s="499"/>
      <c r="K56" s="499"/>
      <c r="L56" s="43"/>
      <c r="M56" s="49"/>
      <c r="N56" s="45"/>
      <c r="O56" s="36"/>
      <c r="P56" s="46"/>
      <c r="Q56" s="47"/>
      <c r="R56" s="189"/>
    </row>
    <row r="57" spans="1:19" ht="40" hidden="1" customHeight="1" x14ac:dyDescent="0.3">
      <c r="A57" s="312"/>
      <c r="B57" s="305"/>
      <c r="C57" s="305"/>
      <c r="D57" s="305"/>
      <c r="E57" s="306"/>
      <c r="F57" s="598"/>
      <c r="G57" s="39"/>
      <c r="H57" s="40"/>
      <c r="I57" s="41"/>
      <c r="J57" s="499"/>
      <c r="K57" s="499"/>
      <c r="L57" s="59"/>
      <c r="M57" s="45"/>
      <c r="N57" s="45"/>
      <c r="O57" s="38"/>
      <c r="P57" s="46"/>
      <c r="Q57" s="47"/>
      <c r="R57" s="253"/>
    </row>
    <row r="58" spans="1:19" ht="40" hidden="1" customHeight="1" x14ac:dyDescent="0.3">
      <c r="A58" s="312"/>
      <c r="B58" s="305"/>
      <c r="C58" s="305"/>
      <c r="D58" s="305"/>
      <c r="E58" s="306"/>
      <c r="F58" s="599"/>
      <c r="G58" s="39"/>
      <c r="H58" s="39"/>
      <c r="I58" s="58"/>
      <c r="J58" s="499"/>
      <c r="K58" s="499"/>
      <c r="L58" s="59"/>
      <c r="M58" s="45"/>
      <c r="N58" s="45"/>
      <c r="O58" s="38"/>
      <c r="P58" s="46"/>
      <c r="Q58" s="47"/>
      <c r="R58" s="253"/>
    </row>
    <row r="59" spans="1:19" ht="40" hidden="1" customHeight="1" x14ac:dyDescent="0.3">
      <c r="A59" s="312"/>
      <c r="B59" s="305"/>
      <c r="C59" s="305"/>
      <c r="D59" s="305"/>
      <c r="E59" s="306"/>
      <c r="F59" s="599"/>
      <c r="G59" s="39"/>
      <c r="H59" s="39"/>
      <c r="I59" s="60"/>
      <c r="J59" s="499"/>
      <c r="K59" s="509"/>
      <c r="L59" s="43"/>
      <c r="M59" s="62"/>
      <c r="N59" s="45"/>
      <c r="O59" s="38"/>
      <c r="P59" s="46"/>
      <c r="Q59" s="47"/>
      <c r="R59" s="253"/>
    </row>
    <row r="60" spans="1:19" ht="40" hidden="1" customHeight="1" x14ac:dyDescent="0.3">
      <c r="A60" s="312"/>
      <c r="B60" s="305"/>
      <c r="C60" s="305"/>
      <c r="D60" s="305"/>
      <c r="E60" s="306"/>
      <c r="F60" s="599"/>
      <c r="G60" s="39"/>
      <c r="H60" s="39"/>
      <c r="I60" s="58"/>
      <c r="J60" s="499"/>
      <c r="K60" s="499"/>
      <c r="L60" s="59"/>
      <c r="M60" s="45"/>
      <c r="N60" s="45"/>
      <c r="O60" s="38"/>
      <c r="P60" s="46"/>
      <c r="Q60" s="114"/>
      <c r="R60" s="253"/>
    </row>
    <row r="61" spans="1:19" ht="40" customHeight="1" thickBot="1" x14ac:dyDescent="0.35">
      <c r="A61" s="35" t="s">
        <v>341</v>
      </c>
      <c r="B61" s="36" t="s">
        <v>343</v>
      </c>
      <c r="C61" s="36" t="s">
        <v>20</v>
      </c>
      <c r="D61" s="36"/>
      <c r="E61" s="37"/>
      <c r="F61" s="568">
        <v>28</v>
      </c>
      <c r="G61" s="39"/>
      <c r="H61" s="39"/>
      <c r="I61" s="58"/>
      <c r="J61" s="499"/>
      <c r="K61" s="499"/>
      <c r="L61" s="43"/>
      <c r="M61" s="49"/>
      <c r="N61" s="45"/>
      <c r="O61" s="36"/>
      <c r="P61" s="36"/>
      <c r="Q61" s="36"/>
      <c r="R61" s="259"/>
    </row>
    <row r="62" spans="1:19" ht="40" customHeight="1" thickBot="1" x14ac:dyDescent="0.4">
      <c r="A62" s="304"/>
      <c r="B62" s="305"/>
      <c r="C62" s="305"/>
      <c r="D62" s="305"/>
      <c r="E62" s="305"/>
      <c r="F62" s="306"/>
      <c r="G62" s="39"/>
      <c r="H62" s="39"/>
      <c r="I62" s="58"/>
      <c r="J62" s="499"/>
      <c r="K62" s="500"/>
      <c r="L62" s="43"/>
      <c r="M62" s="49"/>
      <c r="N62" s="45"/>
      <c r="O62" s="36"/>
      <c r="P62" s="38"/>
      <c r="Q62" s="38"/>
      <c r="R62" s="189"/>
    </row>
    <row r="63" spans="1:19" ht="40" customHeight="1" x14ac:dyDescent="0.35">
      <c r="A63" s="304"/>
      <c r="B63" s="305"/>
      <c r="C63" s="305"/>
      <c r="D63" s="305"/>
      <c r="E63" s="330"/>
      <c r="F63" s="306"/>
      <c r="G63" s="39"/>
      <c r="H63" s="39"/>
      <c r="I63" s="60"/>
      <c r="J63" s="499"/>
      <c r="K63" s="500"/>
      <c r="L63" s="43"/>
      <c r="M63" s="49"/>
      <c r="N63" s="45"/>
      <c r="O63" s="79"/>
      <c r="P63" s="38"/>
      <c r="Q63" s="38"/>
      <c r="R63" s="189"/>
    </row>
    <row r="64" spans="1:19" ht="40" customHeight="1" thickBot="1" x14ac:dyDescent="0.35">
      <c r="A64" s="304"/>
      <c r="B64" s="329"/>
      <c r="C64" s="329"/>
      <c r="D64" s="305"/>
      <c r="E64" s="306"/>
      <c r="F64" s="306"/>
      <c r="G64" s="39"/>
      <c r="H64" s="39"/>
      <c r="I64" s="58"/>
      <c r="J64" s="499"/>
      <c r="K64" s="499"/>
      <c r="L64" s="59"/>
      <c r="M64" s="45"/>
      <c r="N64" s="45"/>
      <c r="O64" s="38"/>
      <c r="P64" s="46"/>
      <c r="Q64" s="38"/>
      <c r="R64" s="47"/>
    </row>
    <row r="65" spans="1:18" ht="40" hidden="1" customHeight="1" x14ac:dyDescent="0.3">
      <c r="A65" s="312"/>
      <c r="B65" s="305"/>
      <c r="C65" s="305"/>
      <c r="D65" s="305"/>
      <c r="E65" s="306"/>
      <c r="F65" s="271"/>
      <c r="G65" s="39"/>
      <c r="H65" s="75"/>
      <c r="I65" s="58"/>
      <c r="J65" s="499"/>
      <c r="K65" s="499"/>
      <c r="L65" s="68"/>
      <c r="M65" s="45"/>
      <c r="N65" s="45"/>
      <c r="O65" s="38"/>
      <c r="P65" s="46"/>
      <c r="Q65" s="47"/>
      <c r="R65" s="47"/>
    </row>
    <row r="66" spans="1:18" ht="40" hidden="1" customHeight="1" x14ac:dyDescent="0.3">
      <c r="A66" s="312"/>
      <c r="B66" s="305"/>
      <c r="C66" s="305"/>
      <c r="D66" s="305"/>
      <c r="E66" s="306"/>
      <c r="F66" s="271"/>
      <c r="G66" s="39"/>
      <c r="H66" s="75"/>
      <c r="I66" s="58"/>
      <c r="J66" s="499"/>
      <c r="K66" s="499"/>
      <c r="L66" s="68"/>
      <c r="M66" s="45"/>
      <c r="N66" s="45"/>
      <c r="O66" s="38"/>
      <c r="P66" s="46"/>
      <c r="Q66" s="47"/>
      <c r="R66" s="47"/>
    </row>
    <row r="67" spans="1:18" ht="40" hidden="1" customHeight="1" x14ac:dyDescent="0.3">
      <c r="A67" s="312"/>
      <c r="B67" s="305"/>
      <c r="C67" s="305"/>
      <c r="D67" s="305"/>
      <c r="E67" s="306"/>
      <c r="F67" s="271"/>
      <c r="G67" s="39"/>
      <c r="H67" s="80"/>
      <c r="I67" s="58"/>
      <c r="J67" s="499"/>
      <c r="K67" s="499"/>
      <c r="L67" s="68"/>
      <c r="M67" s="49"/>
      <c r="N67" s="45"/>
      <c r="O67" s="36"/>
      <c r="P67" s="46"/>
      <c r="Q67" s="47"/>
      <c r="R67" s="47"/>
    </row>
    <row r="68" spans="1:18" ht="40" hidden="1" customHeight="1" x14ac:dyDescent="0.3">
      <c r="A68" s="312"/>
      <c r="B68" s="305"/>
      <c r="C68" s="305"/>
      <c r="D68" s="305"/>
      <c r="E68" s="305"/>
      <c r="F68" s="306"/>
      <c r="G68" s="39"/>
      <c r="H68" s="39"/>
      <c r="I68" s="58"/>
      <c r="J68" s="499"/>
      <c r="K68" s="499"/>
      <c r="L68" s="43"/>
      <c r="M68" s="44"/>
      <c r="N68" s="45"/>
      <c r="O68" s="36"/>
      <c r="P68" s="73"/>
      <c r="Q68" s="74"/>
      <c r="R68" s="74"/>
    </row>
    <row r="69" spans="1:18" ht="40" hidden="1" customHeight="1" x14ac:dyDescent="0.3">
      <c r="A69" s="327"/>
      <c r="B69" s="305"/>
      <c r="C69" s="305"/>
      <c r="D69" s="305"/>
      <c r="E69" s="306"/>
      <c r="F69" s="306"/>
      <c r="G69" s="39"/>
      <c r="H69" s="40"/>
      <c r="I69" s="60"/>
      <c r="J69" s="500"/>
      <c r="K69" s="499"/>
      <c r="L69" s="43"/>
      <c r="M69" s="44"/>
      <c r="N69" s="45"/>
      <c r="O69" s="38"/>
      <c r="P69" s="46"/>
      <c r="Q69" s="47"/>
      <c r="R69" s="47"/>
    </row>
    <row r="70" spans="1:18" ht="30" customHeight="1" thickBot="1" x14ac:dyDescent="0.35">
      <c r="A70" s="304"/>
      <c r="B70" s="305"/>
      <c r="C70" s="305"/>
      <c r="D70" s="305"/>
      <c r="E70" s="305"/>
      <c r="F70" s="306"/>
      <c r="G70" s="39"/>
      <c r="H70" s="39"/>
      <c r="I70" s="60"/>
      <c r="J70" s="500"/>
      <c r="K70" s="499"/>
      <c r="L70" s="43"/>
      <c r="M70" s="45"/>
      <c r="N70" s="45"/>
      <c r="O70" s="36"/>
      <c r="P70" s="73"/>
      <c r="Q70" s="74"/>
      <c r="R70" s="74"/>
    </row>
    <row r="71" spans="1:18" ht="33.75" customHeight="1" thickBot="1" x14ac:dyDescent="0.35">
      <c r="A71" s="35"/>
      <c r="B71" s="36"/>
      <c r="C71" s="36"/>
      <c r="D71" s="36"/>
      <c r="E71" s="36"/>
      <c r="F71" s="37"/>
      <c r="G71" s="76"/>
      <c r="H71" s="39"/>
      <c r="I71" s="60"/>
      <c r="J71" s="499"/>
      <c r="K71" s="500"/>
      <c r="L71" s="43"/>
      <c r="M71" s="45"/>
      <c r="N71" s="45"/>
      <c r="O71" s="38"/>
      <c r="P71" s="46"/>
      <c r="Q71" s="47"/>
      <c r="R71" s="47"/>
    </row>
    <row r="72" spans="1:18" ht="27.75" customHeight="1" x14ac:dyDescent="0.3">
      <c r="A72" s="9"/>
      <c r="B72" s="9"/>
      <c r="C72" s="9"/>
      <c r="D72" s="9"/>
      <c r="E72" s="9"/>
      <c r="F72" s="10"/>
      <c r="G72" s="120"/>
      <c r="H72" s="120"/>
      <c r="I72" s="121"/>
      <c r="J72" s="510"/>
      <c r="K72" s="510"/>
      <c r="L72" s="123"/>
      <c r="M72" s="124"/>
      <c r="N72" s="125"/>
      <c r="O72" s="119"/>
      <c r="P72" s="126"/>
      <c r="Q72" s="126"/>
      <c r="R72" s="126"/>
    </row>
    <row r="73" spans="1:18" ht="15.75" customHeight="1" x14ac:dyDescent="0.3">
      <c r="A73" s="50" t="s">
        <v>286</v>
      </c>
      <c r="B73" s="126"/>
      <c r="C73" s="126"/>
      <c r="D73" s="126"/>
      <c r="E73" s="126"/>
      <c r="F73" s="126"/>
      <c r="G73" s="127">
        <f>SUMPRODUCT((D4:D69="PS")*(G4:G69="x"))</f>
        <v>0</v>
      </c>
      <c r="H73" s="127">
        <f>SUMPRODUCT((D4:D69="PS")*(H4:H69="x"))</f>
        <v>0</v>
      </c>
      <c r="I73" s="127">
        <f>SUMPRODUCT((D4:D69="PS")*(I4:I69="x"))</f>
        <v>0</v>
      </c>
      <c r="J73" s="394">
        <f>SUMPRODUCT((D4:D69="PS")*(J4:J69="x"))</f>
        <v>0</v>
      </c>
      <c r="K73" s="394">
        <f>SUMPRODUCT((D4:D69="PS")*(K4:K69="x"))</f>
        <v>0</v>
      </c>
      <c r="L73" s="127">
        <f>SUMPRODUCT((D4:D69="PS")*(L4:L69="x"))</f>
        <v>0</v>
      </c>
      <c r="M73" s="127">
        <f>SUMPRODUCT((D4:D69="PS")*(M4:M69="x"))</f>
        <v>0</v>
      </c>
      <c r="N73" s="127">
        <f>SUMPRODUCT((D4:D69="PS")*(N4:N69="x"))</f>
        <v>0</v>
      </c>
      <c r="O73" s="119"/>
      <c r="P73" s="126"/>
      <c r="Q73">
        <f t="shared" ref="Q73:Q80" si="0">SUM(G73:P73)</f>
        <v>0</v>
      </c>
      <c r="R73" s="126"/>
    </row>
    <row r="74" spans="1:18" ht="15.75" customHeight="1" x14ac:dyDescent="0.3">
      <c r="A74" s="50" t="s">
        <v>287</v>
      </c>
      <c r="B74" s="126"/>
      <c r="C74" s="126"/>
      <c r="D74" s="126"/>
      <c r="E74" s="126"/>
      <c r="F74" s="126"/>
      <c r="G74" s="127">
        <f>SUMPRODUCT((D4:D69="MS")*(G4:G69="x"))</f>
        <v>0</v>
      </c>
      <c r="H74" s="127">
        <f>SUMPRODUCT((D4:D69="MS")*(H4:H69="x"))</f>
        <v>0</v>
      </c>
      <c r="I74" s="127">
        <f>SUMPRODUCT((D4:D69="MS")*(I4:I69="x"))</f>
        <v>0</v>
      </c>
      <c r="J74" s="394">
        <f>SUMPRODUCT((D4:D69="MS")*(J4:J69="x"))</f>
        <v>0</v>
      </c>
      <c r="K74" s="394">
        <f>SUMPRODUCT((D4:D69="MS")*(K4:K69="x"))</f>
        <v>0</v>
      </c>
      <c r="L74" s="127">
        <f>SUMPRODUCT((D4:D69="MS")*(L4:L69="x"))</f>
        <v>0</v>
      </c>
      <c r="M74" s="127">
        <f>SUMPRODUCT((D4:D69="MS")*(M4:M69="x"))</f>
        <v>0</v>
      </c>
      <c r="N74" s="127">
        <f>SUMPRODUCT((D4:D69="MS")*(N4:N69="x"))</f>
        <v>0</v>
      </c>
      <c r="O74" s="119"/>
      <c r="P74" s="126"/>
      <c r="Q74">
        <f t="shared" si="0"/>
        <v>0</v>
      </c>
      <c r="R74" s="126"/>
    </row>
    <row r="75" spans="1:18" ht="15.75" customHeight="1" x14ac:dyDescent="0.3">
      <c r="A75" s="50" t="s">
        <v>288</v>
      </c>
      <c r="B75" s="126"/>
      <c r="C75" s="126"/>
      <c r="D75" s="126"/>
      <c r="E75" s="126"/>
      <c r="F75" s="126"/>
      <c r="G75" s="127">
        <f>SUMPRODUCT((D4:D69="GS")*(G4:G69="x"))</f>
        <v>0</v>
      </c>
      <c r="H75" s="127">
        <f>SUMPRODUCT((D4:D69="GS")*(H4:H69="x"))</f>
        <v>0</v>
      </c>
      <c r="I75" s="127">
        <f>SUMPRODUCT((D4:D69="GS")*(I4:I69="x"))</f>
        <v>0</v>
      </c>
      <c r="J75" s="394">
        <f>SUMPRODUCT((D4:D69="GS")*(J4:J69="x"))</f>
        <v>0</v>
      </c>
      <c r="K75" s="394">
        <f>SUMPRODUCT((D4:D69="GS")*(K4:K69="x"))</f>
        <v>0</v>
      </c>
      <c r="L75" s="127">
        <f>SUMPRODUCT((D4:D69="GS")*(L4:L69="x"))</f>
        <v>0</v>
      </c>
      <c r="M75" s="127">
        <f>SUMPRODUCT((D4:D69="GS")*(M4:M69="x"))</f>
        <v>0</v>
      </c>
      <c r="N75" s="127">
        <f>SUMPRODUCT((D4:D69="GS")*(N4:N69="x"))</f>
        <v>0</v>
      </c>
      <c r="O75" s="119"/>
      <c r="P75" s="126"/>
      <c r="Q75">
        <f t="shared" si="0"/>
        <v>0</v>
      </c>
      <c r="R75" s="126"/>
    </row>
    <row r="76" spans="1:18" ht="13" x14ac:dyDescent="0.25">
      <c r="A76" s="50" t="s">
        <v>289</v>
      </c>
      <c r="F76"/>
      <c r="G76" s="127">
        <f>SUMPRODUCT((D4:D69="CP")*(G4:G69="x"))</f>
        <v>0</v>
      </c>
      <c r="H76" s="127">
        <f>SUMPRODUCT((D4:D69="CP")*(H4:H69="x"))</f>
        <v>0</v>
      </c>
      <c r="I76" s="17">
        <f>SUMPRODUCT((D4:D69="CP")*(I4:I69="x"))</f>
        <v>0</v>
      </c>
      <c r="J76" s="511">
        <f>SUMPRODUCT((D4:D69="CP")*(J4:J69="x"))</f>
        <v>0</v>
      </c>
      <c r="K76" s="511">
        <f>SUMPRODUCT((D4:D69="CP")*(K4:K69="x"))</f>
        <v>0</v>
      </c>
      <c r="L76" s="18">
        <f>SUMPRODUCT((D4:D69="CP")*(L4:L69="x"))</f>
        <v>0</v>
      </c>
      <c r="M76" s="129">
        <f>SUMPRODUCT((D4:D69="CP")*(M4:M69="x"))</f>
        <v>0</v>
      </c>
      <c r="N76" s="129">
        <f>SUMPRODUCT((D4:D69="CP")*(N4:N69="x"))</f>
        <v>0</v>
      </c>
      <c r="Q76">
        <f t="shared" si="0"/>
        <v>0</v>
      </c>
    </row>
    <row r="77" spans="1:18" ht="13" x14ac:dyDescent="0.25">
      <c r="A77" s="50" t="s">
        <v>290</v>
      </c>
      <c r="F77"/>
      <c r="G77" s="127">
        <f>SUMPRODUCT((D4:D69="CE1")*(G4:G69="x"))</f>
        <v>0</v>
      </c>
      <c r="H77" s="127">
        <f>SUMPRODUCT((D4:D69="CE1")*(H4:H69="x"))</f>
        <v>0</v>
      </c>
      <c r="I77" s="17">
        <f>SUMPRODUCT((D4:D69="CE1")*(I4:I69="x"))</f>
        <v>0</v>
      </c>
      <c r="J77" s="511">
        <f>SUMPRODUCT((D4:D69="CE1")*(J4:J69="x"))</f>
        <v>0</v>
      </c>
      <c r="K77" s="511">
        <f>SUMPRODUCT((D4:D69="CE1")*(K4:K69="x"))</f>
        <v>0</v>
      </c>
      <c r="L77" s="18">
        <f>SUMPRODUCT((D4:D69="CE1")*(L4:L69="x"))</f>
        <v>0</v>
      </c>
      <c r="M77" s="129">
        <f>SUMPRODUCT((D4:D69="CE1")*(M4:M69="x"))</f>
        <v>0</v>
      </c>
      <c r="N77" s="129">
        <f>SUMPRODUCT((D4:D69="CE1")*(N4:N69="x"))</f>
        <v>0</v>
      </c>
      <c r="Q77">
        <f t="shared" si="0"/>
        <v>0</v>
      </c>
    </row>
    <row r="78" spans="1:18" ht="13" x14ac:dyDescent="0.3">
      <c r="A78" s="130" t="s">
        <v>291</v>
      </c>
      <c r="F78"/>
      <c r="G78" s="127">
        <f>SUMPRODUCT((D4:D69="CE2")*(G4:G69="x"))</f>
        <v>0</v>
      </c>
      <c r="H78" s="127">
        <f>SUMPRODUCT((D4:D69="CE2")*(H4:H69="x"))</f>
        <v>0</v>
      </c>
      <c r="I78" s="17">
        <f>SUMPRODUCT((D4:D69="CE2")*(I4:I69="x"))</f>
        <v>0</v>
      </c>
      <c r="J78" s="511">
        <f>SUMPRODUCT((D4:D69="CE2")*(J4:J69="x"))</f>
        <v>0</v>
      </c>
      <c r="K78" s="511">
        <f>SUMPRODUCT((D4:D69="CE2")*(K4:K69="x"))</f>
        <v>0</v>
      </c>
      <c r="L78" s="18">
        <f>SUMPRODUCT((D4:D69="CE2")*(L4:L69="x"))</f>
        <v>0</v>
      </c>
      <c r="M78" s="129">
        <f>SUMPRODUCT((D4:D69="CE2")*(M4:M69="x"))</f>
        <v>0</v>
      </c>
      <c r="N78" s="129">
        <f>SUMPRODUCT((D4:D69="CE2")*(N4:N69="x"))</f>
        <v>0</v>
      </c>
      <c r="Q78">
        <f t="shared" si="0"/>
        <v>0</v>
      </c>
    </row>
    <row r="79" spans="1:18" ht="13" x14ac:dyDescent="0.3">
      <c r="A79" s="130" t="s">
        <v>292</v>
      </c>
      <c r="F79"/>
      <c r="G79" s="127">
        <f>SUMPRODUCT((D4:D69="CM1")*(G4:G69="x"))</f>
        <v>0</v>
      </c>
      <c r="H79" s="127">
        <f>SUMPRODUCT((D4:D69="CM1")*(H4:H69="x"))</f>
        <v>0</v>
      </c>
      <c r="I79" s="17">
        <f>SUMPRODUCT((D4:D69="CM1")*(I4:I69="x"))</f>
        <v>0</v>
      </c>
      <c r="J79" s="511">
        <f>SUMPRODUCT((D4:D69="CM1")*(J4:J69="x"))</f>
        <v>0</v>
      </c>
      <c r="K79" s="511">
        <f>SUMPRODUCT((D4:D69="CM1")*(K4:K69="x"))</f>
        <v>0</v>
      </c>
      <c r="L79" s="18">
        <f>SUMPRODUCT((D4:D69="CM1")*(L4:L69="x"))</f>
        <v>0</v>
      </c>
      <c r="M79" s="129">
        <f>SUMPRODUCT((D4:D69="CM1")*(M4:M69="x"))</f>
        <v>0</v>
      </c>
      <c r="N79" s="129">
        <f>SUMPRODUCT((D4:D69="CM1")*(N4:N69="x"))</f>
        <v>0</v>
      </c>
      <c r="Q79">
        <f t="shared" si="0"/>
        <v>0</v>
      </c>
    </row>
    <row r="80" spans="1:18" ht="13" x14ac:dyDescent="0.3">
      <c r="A80" s="130" t="s">
        <v>293</v>
      </c>
      <c r="F80"/>
      <c r="G80" s="127">
        <f>SUMPRODUCT((D4:D69="CM2")*(G4:G69="x"))</f>
        <v>0</v>
      </c>
      <c r="H80" s="127">
        <f>SUMPRODUCT((D4:D69="CM2")*(H4:H69="x"))</f>
        <v>0</v>
      </c>
      <c r="I80" s="17">
        <f>SUMPRODUCT((D4:D69="CM2")*(I4:I69="x"))</f>
        <v>0</v>
      </c>
      <c r="J80" s="511">
        <f>SUMPRODUCT((D4:D69="CM2")*(J4:J69="x"))</f>
        <v>0</v>
      </c>
      <c r="K80" s="511">
        <f>SUMPRODUCT((D4:D69="CM2")*(K4:K69="x"))</f>
        <v>0</v>
      </c>
      <c r="L80" s="18">
        <f>SUMPRODUCT((D4:D69="CM2")*(L4:L69="x"))</f>
        <v>0</v>
      </c>
      <c r="M80" s="129">
        <f>SUMPRODUCT((D4:D69="CM2")*(M4:M69="x"))</f>
        <v>0</v>
      </c>
      <c r="N80" s="129">
        <f>SUMPRODUCT((D4:D69="CM2")*(N4:N69="x"))</f>
        <v>0</v>
      </c>
      <c r="Q80">
        <f t="shared" si="0"/>
        <v>0</v>
      </c>
    </row>
    <row r="81" spans="1:17" ht="13" x14ac:dyDescent="0.3">
      <c r="A81" s="130"/>
      <c r="F81"/>
      <c r="G81" s="19"/>
      <c r="H81" s="20"/>
      <c r="I81" s="21"/>
      <c r="J81" s="496"/>
      <c r="K81" s="496"/>
      <c r="L81" s="23"/>
      <c r="M81" s="24"/>
      <c r="N81" s="24"/>
    </row>
    <row r="82" spans="1:17" ht="14.25" customHeight="1" x14ac:dyDescent="0.3">
      <c r="A82" s="130" t="s">
        <v>226</v>
      </c>
      <c r="F82" s="14">
        <f>SUM(F9:F36)</f>
        <v>321</v>
      </c>
      <c r="G82" s="131">
        <f t="shared" ref="G82:N82" si="1">SUM(G73:G80)</f>
        <v>0</v>
      </c>
      <c r="H82" s="131">
        <f t="shared" si="1"/>
        <v>0</v>
      </c>
      <c r="I82" s="132">
        <f t="shared" si="1"/>
        <v>0</v>
      </c>
      <c r="J82" s="512">
        <f t="shared" si="1"/>
        <v>0</v>
      </c>
      <c r="K82" s="512">
        <f t="shared" si="1"/>
        <v>0</v>
      </c>
      <c r="L82" s="134">
        <f t="shared" si="1"/>
        <v>0</v>
      </c>
      <c r="M82" s="135">
        <f t="shared" si="1"/>
        <v>0</v>
      </c>
      <c r="N82" s="135">
        <f t="shared" si="1"/>
        <v>0</v>
      </c>
      <c r="Q82">
        <f>SUM(G82:P82)</f>
        <v>0</v>
      </c>
    </row>
  </sheetData>
  <autoFilter ref="A3:P69"/>
  <mergeCells count="3">
    <mergeCell ref="G1:H1"/>
    <mergeCell ref="J1:K1"/>
    <mergeCell ref="M1:N1"/>
  </mergeCells>
  <pageMargins left="0.78749999999999998" right="0.78749999999999998" top="0.77013888888888904" bottom="0.390277777777778" header="0.3" footer="0.51180555555555496"/>
  <pageSetup paperSize="9" firstPageNumber="0" orientation="landscape" horizontalDpi="300" verticalDpi="300" r:id="rId1"/>
  <headerFooter>
    <oddHeader>&amp;C&amp;16RENCONTRES USEP&amp;R&amp;12 2010-2011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topLeftCell="A7" zoomScale="60" zoomScaleNormal="60" workbookViewId="0">
      <selection activeCell="S25" sqref="S25"/>
    </sheetView>
  </sheetViews>
  <sheetFormatPr baseColWidth="10" defaultColWidth="9.1796875" defaultRowHeight="12.5" x14ac:dyDescent="0.25"/>
  <cols>
    <col min="1" max="1" width="25.453125" style="13"/>
    <col min="2" max="2" width="18.1796875" style="13"/>
    <col min="3" max="3" width="11.26953125" style="13"/>
    <col min="4" max="4" width="12.26953125" style="13"/>
    <col min="5" max="5" width="11.1796875" style="13"/>
    <col min="6" max="6" width="10" style="14"/>
    <col min="7" max="7" width="0" style="15" hidden="1"/>
    <col min="8" max="10" width="0" hidden="1"/>
    <col min="11" max="11" width="4"/>
    <col min="12" max="14" width="0" hidden="1"/>
    <col min="15" max="16" width="0" style="13" hidden="1"/>
    <col min="17" max="17" width="39.453125"/>
    <col min="18" max="18" width="21.54296875"/>
    <col min="19" max="19" width="26.7265625"/>
    <col min="20" max="1025" width="10.26953125"/>
  </cols>
  <sheetData>
    <row r="1" spans="1:18" ht="76.5" customHeight="1" x14ac:dyDescent="0.4">
      <c r="A1" s="16"/>
      <c r="B1" s="14"/>
      <c r="C1" s="14"/>
      <c r="D1" s="14"/>
      <c r="E1" s="14"/>
      <c r="F1"/>
      <c r="G1" s="616" t="s">
        <v>227</v>
      </c>
      <c r="H1" s="616"/>
      <c r="I1" s="17"/>
      <c r="J1" s="618" t="s">
        <v>228</v>
      </c>
      <c r="K1" s="618"/>
      <c r="L1" s="18"/>
      <c r="M1" s="613" t="s">
        <v>228</v>
      </c>
      <c r="N1" s="613"/>
      <c r="O1" s="14"/>
      <c r="P1" s="14"/>
      <c r="Q1" s="156" t="s">
        <v>334</v>
      </c>
    </row>
    <row r="2" spans="1:18" ht="13" thickBot="1" x14ac:dyDescent="0.3">
      <c r="A2"/>
      <c r="B2"/>
      <c r="C2"/>
      <c r="D2"/>
      <c r="E2"/>
      <c r="F2"/>
      <c r="G2" s="19"/>
      <c r="H2" s="20"/>
      <c r="I2" s="21"/>
      <c r="J2" s="422"/>
      <c r="K2" s="422"/>
      <c r="L2" s="23"/>
      <c r="M2" s="24"/>
      <c r="N2" s="24"/>
      <c r="O2"/>
      <c r="P2"/>
    </row>
    <row r="3" spans="1:18" s="34" customFormat="1" ht="124.5" customHeight="1" thickBot="1" x14ac:dyDescent="0.35">
      <c r="A3" s="25" t="s">
        <v>2</v>
      </c>
      <c r="B3" s="25" t="s">
        <v>229</v>
      </c>
      <c r="C3" s="25" t="s">
        <v>230</v>
      </c>
      <c r="D3" s="25" t="s">
        <v>231</v>
      </c>
      <c r="E3" s="26" t="s">
        <v>232</v>
      </c>
      <c r="F3" s="25" t="s">
        <v>233</v>
      </c>
      <c r="G3" s="27" t="s">
        <v>234</v>
      </c>
      <c r="H3" s="27" t="s">
        <v>235</v>
      </c>
      <c r="I3" s="28" t="s">
        <v>236</v>
      </c>
      <c r="J3" s="423" t="s">
        <v>237</v>
      </c>
      <c r="K3" s="423" t="s">
        <v>238</v>
      </c>
      <c r="L3" s="30" t="s">
        <v>239</v>
      </c>
      <c r="M3" s="31" t="s">
        <v>240</v>
      </c>
      <c r="N3" s="31" t="s">
        <v>241</v>
      </c>
      <c r="O3" s="32" t="s">
        <v>242</v>
      </c>
      <c r="P3" s="32" t="s">
        <v>243</v>
      </c>
      <c r="Q3" s="421" t="s">
        <v>329</v>
      </c>
    </row>
    <row r="4" spans="1:18" s="48" customFormat="1" ht="40" hidden="1" customHeight="1" x14ac:dyDescent="0.3">
      <c r="A4" s="136" t="s">
        <v>279</v>
      </c>
      <c r="B4" s="36" t="s">
        <v>280</v>
      </c>
      <c r="C4" s="36" t="s">
        <v>64</v>
      </c>
      <c r="D4" s="36" t="s">
        <v>101</v>
      </c>
      <c r="E4" s="36" t="s">
        <v>246</v>
      </c>
      <c r="F4" s="37" t="s">
        <v>281</v>
      </c>
      <c r="G4" s="39"/>
      <c r="H4" s="75" t="s">
        <v>32</v>
      </c>
      <c r="I4" s="60"/>
      <c r="J4" s="424" t="s">
        <v>32</v>
      </c>
      <c r="K4" s="425"/>
      <c r="L4" s="43" t="s">
        <v>32</v>
      </c>
      <c r="M4" s="45" t="s">
        <v>32</v>
      </c>
      <c r="N4" s="45"/>
      <c r="O4" s="36" t="s">
        <v>275</v>
      </c>
      <c r="P4" s="73" t="s">
        <v>264</v>
      </c>
      <c r="Q4" s="74" t="s">
        <v>247</v>
      </c>
      <c r="R4" s="74"/>
    </row>
    <row r="5" spans="1:18" ht="40" hidden="1" customHeight="1" x14ac:dyDescent="0.3">
      <c r="A5" s="136" t="s">
        <v>257</v>
      </c>
      <c r="B5" s="36" t="s">
        <v>258</v>
      </c>
      <c r="C5" s="36" t="s">
        <v>44</v>
      </c>
      <c r="D5" s="36" t="s">
        <v>44</v>
      </c>
      <c r="E5" s="37" t="s">
        <v>248</v>
      </c>
      <c r="F5" s="63">
        <v>24</v>
      </c>
      <c r="G5" s="64" t="s">
        <v>32</v>
      </c>
      <c r="H5" s="40"/>
      <c r="I5" s="58" t="s">
        <v>32</v>
      </c>
      <c r="J5" s="426" t="s">
        <v>32</v>
      </c>
      <c r="K5" s="427"/>
      <c r="L5" s="43"/>
      <c r="M5" s="49"/>
      <c r="N5" s="45"/>
      <c r="O5" s="66" t="s">
        <v>259</v>
      </c>
      <c r="P5" s="67" t="s">
        <v>259</v>
      </c>
      <c r="Q5" s="47" t="s">
        <v>260</v>
      </c>
      <c r="R5" s="47"/>
    </row>
    <row r="6" spans="1:18" ht="40" hidden="1" customHeight="1" x14ac:dyDescent="0.3">
      <c r="A6" s="136" t="s">
        <v>261</v>
      </c>
      <c r="B6" s="36" t="s">
        <v>262</v>
      </c>
      <c r="C6" s="36" t="s">
        <v>44</v>
      </c>
      <c r="D6" s="36" t="s">
        <v>44</v>
      </c>
      <c r="E6" s="37" t="s">
        <v>263</v>
      </c>
      <c r="F6" s="38">
        <v>25</v>
      </c>
      <c r="G6" s="39"/>
      <c r="H6" s="40"/>
      <c r="I6" s="41"/>
      <c r="J6" s="427"/>
      <c r="K6" s="427"/>
      <c r="L6" s="43"/>
      <c r="M6" s="44" t="s">
        <v>32</v>
      </c>
      <c r="N6" s="45"/>
      <c r="O6" s="36"/>
      <c r="P6" s="46" t="s">
        <v>264</v>
      </c>
      <c r="Q6" s="47" t="s">
        <v>247</v>
      </c>
      <c r="R6" s="47"/>
    </row>
    <row r="7" spans="1:18" s="48" customFormat="1" ht="40" customHeight="1" thickBot="1" x14ac:dyDescent="0.35">
      <c r="A7" s="35"/>
      <c r="B7" s="36"/>
      <c r="C7" s="36"/>
      <c r="D7" s="36"/>
      <c r="E7" s="37"/>
      <c r="F7" s="38"/>
      <c r="G7" s="38">
        <v>28</v>
      </c>
      <c r="H7" s="191"/>
      <c r="I7" s="192"/>
      <c r="J7" s="428"/>
      <c r="K7" s="428"/>
      <c r="L7" s="193"/>
      <c r="M7" s="194"/>
      <c r="N7" s="195"/>
      <c r="O7" s="196"/>
      <c r="P7" s="197"/>
      <c r="Q7" s="198"/>
      <c r="R7" s="47"/>
    </row>
    <row r="8" spans="1:18" ht="40" customHeight="1" thickBot="1" x14ac:dyDescent="0.35">
      <c r="A8" s="50" t="s">
        <v>13</v>
      </c>
      <c r="B8" s="36" t="s">
        <v>346</v>
      </c>
      <c r="C8" s="36" t="s">
        <v>20</v>
      </c>
      <c r="D8" s="36"/>
      <c r="E8" s="37"/>
      <c r="F8" s="574">
        <v>26</v>
      </c>
      <c r="G8" s="38">
        <v>25</v>
      </c>
      <c r="H8" s="191"/>
      <c r="I8" s="192"/>
      <c r="J8" s="428"/>
      <c r="K8" s="428"/>
      <c r="L8" s="193"/>
      <c r="M8" s="199"/>
      <c r="N8" s="195"/>
      <c r="O8" s="196"/>
      <c r="P8" s="197"/>
      <c r="Q8" s="198"/>
      <c r="R8" s="47"/>
    </row>
    <row r="9" spans="1:18" ht="40" hidden="1" customHeight="1" x14ac:dyDescent="0.3">
      <c r="A9" s="315"/>
      <c r="B9" s="411"/>
      <c r="C9" s="411"/>
      <c r="D9" s="411"/>
      <c r="E9" s="412"/>
      <c r="F9" s="569"/>
      <c r="G9" s="190"/>
      <c r="H9" s="191"/>
      <c r="I9" s="192"/>
      <c r="J9" s="428"/>
      <c r="K9" s="428"/>
      <c r="L9" s="193"/>
      <c r="M9" s="194"/>
      <c r="N9" s="195"/>
      <c r="O9" s="196"/>
      <c r="P9" s="197"/>
      <c r="Q9" s="198"/>
      <c r="R9" s="47"/>
    </row>
    <row r="10" spans="1:18" ht="40" hidden="1" customHeight="1" x14ac:dyDescent="0.3">
      <c r="A10" s="312"/>
      <c r="B10" s="411"/>
      <c r="C10" s="411"/>
      <c r="D10" s="411"/>
      <c r="E10" s="412"/>
      <c r="F10" s="569"/>
      <c r="G10" s="190"/>
      <c r="H10" s="201"/>
      <c r="I10" s="202"/>
      <c r="J10" s="428"/>
      <c r="K10" s="428"/>
      <c r="L10" s="193"/>
      <c r="M10" s="199"/>
      <c r="N10" s="195"/>
      <c r="O10" s="196"/>
      <c r="P10" s="197"/>
      <c r="Q10" s="198"/>
      <c r="R10" s="47"/>
    </row>
    <row r="11" spans="1:18" ht="40" hidden="1" customHeight="1" x14ac:dyDescent="0.3">
      <c r="A11" s="312"/>
      <c r="B11" s="411"/>
      <c r="C11" s="411"/>
      <c r="D11" s="411"/>
      <c r="E11" s="412"/>
      <c r="F11" s="569"/>
      <c r="G11" s="190"/>
      <c r="H11" s="201"/>
      <c r="I11" s="202"/>
      <c r="J11" s="428"/>
      <c r="K11" s="428"/>
      <c r="L11" s="193"/>
      <c r="M11" s="199"/>
      <c r="N11" s="195"/>
      <c r="O11" s="196"/>
      <c r="P11" s="197"/>
      <c r="Q11" s="198"/>
      <c r="R11" s="47"/>
    </row>
    <row r="12" spans="1:18" ht="40" hidden="1" customHeight="1" x14ac:dyDescent="0.3">
      <c r="A12" s="312"/>
      <c r="B12" s="411"/>
      <c r="C12" s="411"/>
      <c r="D12" s="411"/>
      <c r="E12" s="412"/>
      <c r="F12" s="569"/>
      <c r="G12" s="190"/>
      <c r="H12" s="191"/>
      <c r="I12" s="192"/>
      <c r="J12" s="428"/>
      <c r="K12" s="428"/>
      <c r="L12" s="193"/>
      <c r="M12" s="194"/>
      <c r="N12" s="195"/>
      <c r="O12" s="196"/>
      <c r="P12" s="197"/>
      <c r="Q12" s="198"/>
      <c r="R12" s="47"/>
    </row>
    <row r="13" spans="1:18" ht="40" hidden="1" customHeight="1" x14ac:dyDescent="0.3">
      <c r="A13" s="312"/>
      <c r="B13" s="411"/>
      <c r="C13" s="411"/>
      <c r="D13" s="411"/>
      <c r="E13" s="412"/>
      <c r="F13" s="569"/>
      <c r="G13" s="190"/>
      <c r="H13" s="201"/>
      <c r="I13" s="202"/>
      <c r="J13" s="428"/>
      <c r="K13" s="428"/>
      <c r="L13" s="193"/>
      <c r="M13" s="199"/>
      <c r="N13" s="195"/>
      <c r="O13" s="196"/>
      <c r="P13" s="197"/>
      <c r="Q13" s="198"/>
      <c r="R13" s="47"/>
    </row>
    <row r="14" spans="1:18" ht="40" hidden="1" customHeight="1" x14ac:dyDescent="0.3">
      <c r="A14" s="312"/>
      <c r="B14" s="411"/>
      <c r="C14" s="411"/>
      <c r="D14" s="411"/>
      <c r="E14" s="412"/>
      <c r="F14" s="569"/>
      <c r="G14" s="190"/>
      <c r="H14" s="201"/>
      <c r="I14" s="202"/>
      <c r="J14" s="428"/>
      <c r="K14" s="428"/>
      <c r="L14" s="193"/>
      <c r="M14" s="194"/>
      <c r="N14" s="195"/>
      <c r="O14" s="196"/>
      <c r="P14" s="197"/>
      <c r="Q14" s="198"/>
      <c r="R14" s="47"/>
    </row>
    <row r="15" spans="1:18" ht="40" customHeight="1" thickBot="1" x14ac:dyDescent="0.35">
      <c r="A15" s="35" t="s">
        <v>348</v>
      </c>
      <c r="B15" s="36" t="s">
        <v>349</v>
      </c>
      <c r="C15" s="36" t="s">
        <v>350</v>
      </c>
      <c r="D15" s="36"/>
      <c r="E15" s="37"/>
      <c r="F15" s="572">
        <v>27</v>
      </c>
      <c r="G15" s="38">
        <v>26</v>
      </c>
      <c r="H15" s="191"/>
      <c r="I15" s="192"/>
      <c r="J15" s="428"/>
      <c r="K15" s="428"/>
      <c r="L15" s="193"/>
      <c r="M15" s="194"/>
      <c r="N15" s="195"/>
      <c r="O15" s="196"/>
      <c r="P15" s="197"/>
      <c r="Q15" s="198"/>
    </row>
    <row r="16" spans="1:18" s="48" customFormat="1" ht="40" hidden="1" customHeight="1" x14ac:dyDescent="0.3">
      <c r="A16" s="35" t="s">
        <v>348</v>
      </c>
      <c r="B16" s="36" t="s">
        <v>351</v>
      </c>
      <c r="C16" s="36" t="s">
        <v>352</v>
      </c>
      <c r="D16" s="36"/>
      <c r="E16" s="37"/>
      <c r="F16" s="572">
        <v>27</v>
      </c>
      <c r="G16" s="190"/>
      <c r="H16" s="191"/>
      <c r="I16" s="192"/>
      <c r="J16" s="428"/>
      <c r="K16" s="428"/>
      <c r="L16" s="193"/>
      <c r="M16" s="194"/>
      <c r="N16" s="195"/>
      <c r="O16" s="196"/>
      <c r="P16" s="197"/>
      <c r="Q16" s="198"/>
      <c r="R16" s="47"/>
    </row>
    <row r="17" spans="1:19" ht="40" customHeight="1" thickBot="1" x14ac:dyDescent="0.35">
      <c r="A17" s="35" t="s">
        <v>348</v>
      </c>
      <c r="B17" s="36" t="s">
        <v>353</v>
      </c>
      <c r="C17" s="36" t="s">
        <v>111</v>
      </c>
      <c r="D17" s="36"/>
      <c r="E17" s="37"/>
      <c r="F17" s="572">
        <v>27</v>
      </c>
      <c r="G17" s="203"/>
      <c r="H17" s="204"/>
      <c r="I17" s="205"/>
      <c r="J17" s="429"/>
      <c r="K17" s="429"/>
      <c r="L17" s="206"/>
      <c r="M17" s="207"/>
      <c r="N17" s="208"/>
      <c r="O17" s="200"/>
      <c r="P17" s="197"/>
      <c r="Q17" s="602" t="s">
        <v>332</v>
      </c>
      <c r="R17" s="540" t="s">
        <v>330</v>
      </c>
    </row>
    <row r="18" spans="1:19" ht="40" hidden="1" customHeight="1" x14ac:dyDescent="0.3">
      <c r="A18" s="35" t="s">
        <v>348</v>
      </c>
      <c r="B18" s="36" t="s">
        <v>354</v>
      </c>
      <c r="C18" s="36" t="s">
        <v>249</v>
      </c>
      <c r="D18" s="36"/>
      <c r="E18" s="37"/>
      <c r="F18" s="541">
        <v>27</v>
      </c>
      <c r="G18" s="190"/>
      <c r="H18" s="191"/>
      <c r="I18" s="192"/>
      <c r="J18" s="428"/>
      <c r="K18" s="428"/>
      <c r="L18" s="193"/>
      <c r="M18" s="199"/>
      <c r="N18" s="195"/>
      <c r="O18" s="196"/>
      <c r="P18" s="197"/>
      <c r="Q18" s="603"/>
      <c r="R18" s="393"/>
    </row>
    <row r="19" spans="1:19" ht="40" hidden="1" customHeight="1" x14ac:dyDescent="0.3">
      <c r="A19" s="35" t="s">
        <v>348</v>
      </c>
      <c r="B19" s="36" t="s">
        <v>355</v>
      </c>
      <c r="C19" s="36" t="s">
        <v>133</v>
      </c>
      <c r="D19" s="36"/>
      <c r="E19" s="37"/>
      <c r="F19" s="541">
        <v>27</v>
      </c>
      <c r="G19" s="190"/>
      <c r="H19" s="191"/>
      <c r="I19" s="192"/>
      <c r="J19" s="428"/>
      <c r="K19" s="428"/>
      <c r="L19" s="193"/>
      <c r="M19" s="194"/>
      <c r="N19" s="195"/>
      <c r="O19" s="196"/>
      <c r="P19" s="197"/>
      <c r="Q19" s="603"/>
      <c r="R19" s="393"/>
    </row>
    <row r="20" spans="1:19" ht="40" hidden="1" customHeight="1" x14ac:dyDescent="0.3">
      <c r="A20" s="35" t="s">
        <v>356</v>
      </c>
      <c r="B20" s="36" t="s">
        <v>357</v>
      </c>
      <c r="C20" s="36" t="s">
        <v>97</v>
      </c>
      <c r="D20" s="36"/>
      <c r="E20" s="37"/>
      <c r="F20" s="541">
        <v>25</v>
      </c>
      <c r="G20" s="190"/>
      <c r="H20" s="191"/>
      <c r="I20" s="192"/>
      <c r="J20" s="428"/>
      <c r="K20" s="428"/>
      <c r="L20" s="193"/>
      <c r="M20" s="199"/>
      <c r="N20" s="195"/>
      <c r="O20" s="196"/>
      <c r="P20" s="197"/>
      <c r="Q20" s="603"/>
      <c r="R20" s="393"/>
    </row>
    <row r="21" spans="1:19" ht="40" customHeight="1" thickBot="1" x14ac:dyDescent="0.35">
      <c r="A21" s="35" t="s">
        <v>356</v>
      </c>
      <c r="B21" s="36" t="s">
        <v>358</v>
      </c>
      <c r="C21" s="36" t="s">
        <v>75</v>
      </c>
      <c r="D21" s="36"/>
      <c r="E21" s="37"/>
      <c r="F21" s="571">
        <v>20</v>
      </c>
      <c r="G21" s="190"/>
      <c r="H21" s="191"/>
      <c r="I21" s="192"/>
      <c r="J21" s="428"/>
      <c r="K21" s="428"/>
      <c r="L21" s="193"/>
      <c r="M21" s="199"/>
      <c r="N21" s="195"/>
      <c r="O21" s="196"/>
      <c r="P21" s="197"/>
      <c r="Q21" s="604" t="s">
        <v>396</v>
      </c>
      <c r="R21" s="605" t="s">
        <v>397</v>
      </c>
      <c r="S21" s="259"/>
    </row>
    <row r="22" spans="1:19" ht="40" customHeight="1" thickBot="1" x14ac:dyDescent="0.35">
      <c r="A22" s="35" t="s">
        <v>356</v>
      </c>
      <c r="B22" s="36" t="s">
        <v>359</v>
      </c>
      <c r="C22" s="36" t="s">
        <v>97</v>
      </c>
      <c r="D22" s="36"/>
      <c r="E22" s="37"/>
      <c r="F22" s="574">
        <v>25</v>
      </c>
      <c r="G22" s="190"/>
      <c r="H22" s="191"/>
      <c r="I22" s="192"/>
      <c r="J22" s="428"/>
      <c r="K22" s="428"/>
      <c r="L22" s="193"/>
      <c r="M22" s="199"/>
      <c r="N22" s="195"/>
      <c r="O22" s="196"/>
      <c r="P22" s="197"/>
      <c r="Q22" s="606" t="s">
        <v>333</v>
      </c>
      <c r="R22" s="607" t="s">
        <v>331</v>
      </c>
      <c r="S22" s="259"/>
    </row>
    <row r="23" spans="1:19" ht="40" customHeight="1" thickBot="1" x14ac:dyDescent="0.35">
      <c r="A23" s="35" t="s">
        <v>356</v>
      </c>
      <c r="B23" s="36" t="s">
        <v>360</v>
      </c>
      <c r="C23" s="36" t="s">
        <v>97</v>
      </c>
      <c r="D23" s="36"/>
      <c r="E23" s="37"/>
      <c r="F23" s="551">
        <v>20</v>
      </c>
      <c r="G23" s="190"/>
      <c r="H23" s="190"/>
      <c r="I23" s="202"/>
      <c r="J23" s="428"/>
      <c r="K23" s="428"/>
      <c r="L23" s="209"/>
      <c r="M23" s="195"/>
      <c r="N23" s="195"/>
      <c r="O23" s="200"/>
      <c r="P23" s="197"/>
      <c r="Q23" s="608" t="s">
        <v>396</v>
      </c>
      <c r="R23" s="609"/>
      <c r="S23" s="259"/>
    </row>
    <row r="24" spans="1:19" ht="40" hidden="1" customHeight="1" x14ac:dyDescent="0.35">
      <c r="A24" s="35" t="s">
        <v>362</v>
      </c>
      <c r="B24" s="69" t="s">
        <v>363</v>
      </c>
      <c r="C24" s="36" t="s">
        <v>44</v>
      </c>
      <c r="D24" s="36"/>
      <c r="E24" s="37"/>
      <c r="F24" s="551">
        <v>25</v>
      </c>
      <c r="G24" s="190"/>
      <c r="H24" s="191"/>
      <c r="I24" s="192"/>
      <c r="J24" s="428"/>
      <c r="K24" s="428"/>
      <c r="L24" s="193"/>
      <c r="M24" s="194"/>
      <c r="N24" s="195"/>
      <c r="O24" s="196"/>
      <c r="P24" s="197"/>
      <c r="Q24" s="260"/>
      <c r="R24" s="253"/>
      <c r="S24" s="259"/>
    </row>
    <row r="25" spans="1:19" ht="40" customHeight="1" thickBot="1" x14ac:dyDescent="0.35">
      <c r="A25" s="35" t="s">
        <v>362</v>
      </c>
      <c r="B25" s="36" t="s">
        <v>364</v>
      </c>
      <c r="C25" s="36" t="s">
        <v>97</v>
      </c>
      <c r="D25" s="36"/>
      <c r="E25" s="37"/>
      <c r="F25" s="551">
        <v>24</v>
      </c>
      <c r="G25" s="190"/>
      <c r="H25" s="190"/>
      <c r="I25" s="210"/>
      <c r="J25" s="428"/>
      <c r="K25" s="430"/>
      <c r="L25" s="193"/>
      <c r="M25" s="211"/>
      <c r="N25" s="195"/>
      <c r="O25" s="200"/>
      <c r="P25" s="197"/>
      <c r="Q25" s="260"/>
      <c r="R25" s="253"/>
      <c r="S25" s="259"/>
    </row>
    <row r="26" spans="1:19" ht="40" hidden="1" customHeight="1" x14ac:dyDescent="0.3">
      <c r="A26" s="35" t="s">
        <v>362</v>
      </c>
      <c r="B26" s="36" t="s">
        <v>366</v>
      </c>
      <c r="C26" s="36" t="s">
        <v>20</v>
      </c>
      <c r="D26" s="36"/>
      <c r="E26" s="37"/>
      <c r="F26" s="26">
        <v>21</v>
      </c>
      <c r="G26" s="190"/>
      <c r="H26" s="191"/>
      <c r="I26" s="192"/>
      <c r="J26" s="428"/>
      <c r="K26" s="428"/>
      <c r="L26" s="193"/>
      <c r="M26" s="199"/>
      <c r="N26" s="195"/>
      <c r="O26" s="196"/>
      <c r="P26" s="197"/>
      <c r="Q26" s="261"/>
      <c r="R26" s="253"/>
      <c r="S26" s="259"/>
    </row>
    <row r="27" spans="1:19" ht="40" hidden="1" customHeight="1" x14ac:dyDescent="0.3">
      <c r="A27" s="35" t="s">
        <v>348</v>
      </c>
      <c r="B27" s="36" t="s">
        <v>349</v>
      </c>
      <c r="C27" s="36" t="s">
        <v>350</v>
      </c>
      <c r="D27" s="36"/>
      <c r="E27" s="37"/>
      <c r="F27" s="26">
        <v>27</v>
      </c>
      <c r="G27" s="213"/>
      <c r="H27" s="190"/>
      <c r="I27" s="192"/>
      <c r="J27" s="428"/>
      <c r="K27" s="431"/>
      <c r="L27" s="193"/>
      <c r="M27" s="195"/>
      <c r="N27" s="195"/>
      <c r="O27" s="200"/>
      <c r="P27" s="197"/>
      <c r="Q27" s="260"/>
      <c r="R27" s="253"/>
      <c r="S27" s="259"/>
    </row>
    <row r="28" spans="1:19" ht="40" hidden="1" customHeight="1" x14ac:dyDescent="0.3">
      <c r="A28" s="35" t="s">
        <v>348</v>
      </c>
      <c r="B28" s="36" t="s">
        <v>351</v>
      </c>
      <c r="C28" s="36" t="s">
        <v>352</v>
      </c>
      <c r="D28" s="36"/>
      <c r="E28" s="37"/>
      <c r="F28" s="26">
        <v>27</v>
      </c>
      <c r="G28" s="190"/>
      <c r="H28" s="190"/>
      <c r="I28" s="202"/>
      <c r="J28" s="428"/>
      <c r="K28" s="428"/>
      <c r="L28" s="214"/>
      <c r="M28" s="195"/>
      <c r="N28" s="195"/>
      <c r="O28" s="200"/>
      <c r="P28" s="197"/>
      <c r="Q28" s="260"/>
      <c r="R28" s="253"/>
      <c r="S28" s="259"/>
    </row>
    <row r="29" spans="1:19" ht="40" customHeight="1" thickBot="1" x14ac:dyDescent="0.35">
      <c r="A29" s="35" t="s">
        <v>348</v>
      </c>
      <c r="B29" s="36" t="s">
        <v>353</v>
      </c>
      <c r="C29" s="36" t="s">
        <v>111</v>
      </c>
      <c r="D29" s="36"/>
      <c r="E29" s="37"/>
      <c r="F29" s="572">
        <v>27</v>
      </c>
      <c r="G29" s="190"/>
      <c r="H29" s="190"/>
      <c r="I29" s="202"/>
      <c r="J29" s="428"/>
      <c r="K29" s="428"/>
      <c r="L29" s="209"/>
      <c r="M29" s="195"/>
      <c r="N29" s="195"/>
      <c r="O29" s="200"/>
      <c r="P29" s="197"/>
      <c r="Q29" s="260"/>
      <c r="R29" s="253"/>
      <c r="S29" s="259"/>
    </row>
    <row r="30" spans="1:19" ht="40" customHeight="1" thickBot="1" x14ac:dyDescent="0.45">
      <c r="A30" s="35" t="s">
        <v>348</v>
      </c>
      <c r="B30" s="36" t="s">
        <v>354</v>
      </c>
      <c r="C30" s="36" t="s">
        <v>249</v>
      </c>
      <c r="D30" s="36"/>
      <c r="E30" s="37"/>
      <c r="F30" s="573">
        <v>27</v>
      </c>
      <c r="G30" s="190"/>
      <c r="H30" s="190"/>
      <c r="I30" s="192"/>
      <c r="J30" s="428"/>
      <c r="K30" s="428"/>
      <c r="L30" s="209"/>
      <c r="M30" s="195"/>
      <c r="N30" s="195"/>
      <c r="O30" s="200"/>
      <c r="P30" s="197"/>
      <c r="Q30" s="261"/>
      <c r="R30" s="262"/>
      <c r="S30" s="259" t="s">
        <v>296</v>
      </c>
    </row>
    <row r="31" spans="1:19" ht="40" customHeight="1" thickBot="1" x14ac:dyDescent="0.4">
      <c r="A31" s="35" t="s">
        <v>348</v>
      </c>
      <c r="B31" s="36" t="s">
        <v>355</v>
      </c>
      <c r="C31" s="36" t="s">
        <v>133</v>
      </c>
      <c r="D31" s="36"/>
      <c r="E31" s="37"/>
      <c r="F31" s="573">
        <v>27</v>
      </c>
      <c r="G31" s="190"/>
      <c r="H31" s="191"/>
      <c r="I31" s="202"/>
      <c r="J31" s="428"/>
      <c r="K31" s="428"/>
      <c r="L31" s="193"/>
      <c r="M31" s="199"/>
      <c r="N31" s="195"/>
      <c r="O31" s="196"/>
      <c r="P31" s="197"/>
      <c r="Q31" s="260"/>
      <c r="R31" s="189"/>
      <c r="S31" s="259" t="s">
        <v>296</v>
      </c>
    </row>
    <row r="32" spans="1:19" ht="40" customHeight="1" thickBot="1" x14ac:dyDescent="0.4">
      <c r="A32" s="35" t="s">
        <v>356</v>
      </c>
      <c r="B32" s="36" t="s">
        <v>357</v>
      </c>
      <c r="C32" s="36" t="s">
        <v>97</v>
      </c>
      <c r="D32" s="36"/>
      <c r="E32" s="37"/>
      <c r="F32" s="571">
        <v>25</v>
      </c>
      <c r="G32" s="190"/>
      <c r="H32" s="190"/>
      <c r="I32" s="210"/>
      <c r="J32" s="432"/>
      <c r="K32" s="428"/>
      <c r="L32" s="193"/>
      <c r="M32" s="195"/>
      <c r="N32" s="195"/>
      <c r="O32" s="196"/>
      <c r="P32" s="215"/>
      <c r="Q32" s="261"/>
      <c r="R32" s="189"/>
      <c r="S32" s="259" t="s">
        <v>296</v>
      </c>
    </row>
    <row r="33" spans="1:19" ht="40" hidden="1" customHeight="1" x14ac:dyDescent="0.3">
      <c r="A33" s="35" t="s">
        <v>356</v>
      </c>
      <c r="B33" s="36" t="s">
        <v>358</v>
      </c>
      <c r="C33" s="36" t="s">
        <v>75</v>
      </c>
      <c r="D33" s="36"/>
      <c r="E33" s="37"/>
      <c r="F33" s="541">
        <v>20</v>
      </c>
      <c r="G33" s="213"/>
      <c r="H33" s="190"/>
      <c r="I33" s="192"/>
      <c r="J33" s="428"/>
      <c r="K33" s="431"/>
      <c r="L33" s="193"/>
      <c r="M33" s="195"/>
      <c r="N33" s="195"/>
      <c r="O33" s="200"/>
      <c r="P33" s="197"/>
      <c r="Q33" s="260"/>
      <c r="R33" s="253"/>
      <c r="S33" s="259"/>
    </row>
    <row r="34" spans="1:19" ht="40" hidden="1" customHeight="1" x14ac:dyDescent="0.3">
      <c r="A34" s="35" t="s">
        <v>356</v>
      </c>
      <c r="B34" s="36" t="s">
        <v>359</v>
      </c>
      <c r="C34" s="36" t="s">
        <v>97</v>
      </c>
      <c r="D34" s="36"/>
      <c r="E34" s="37"/>
      <c r="F34" s="541">
        <v>25</v>
      </c>
      <c r="G34" s="190"/>
      <c r="H34" s="190"/>
      <c r="I34" s="192"/>
      <c r="J34" s="428"/>
      <c r="K34" s="428"/>
      <c r="L34" s="209"/>
      <c r="M34" s="195"/>
      <c r="N34" s="195"/>
      <c r="O34" s="200"/>
      <c r="P34" s="197"/>
      <c r="Q34" s="260"/>
      <c r="R34" s="253"/>
      <c r="S34" s="259"/>
    </row>
    <row r="35" spans="1:19" ht="40" hidden="1" customHeight="1" x14ac:dyDescent="0.3">
      <c r="A35" s="35" t="s">
        <v>356</v>
      </c>
      <c r="B35" s="36" t="s">
        <v>360</v>
      </c>
      <c r="C35" s="36" t="s">
        <v>97</v>
      </c>
      <c r="D35" s="36"/>
      <c r="E35" s="37"/>
      <c r="F35" s="26">
        <v>20</v>
      </c>
      <c r="G35" s="190"/>
      <c r="H35" s="190"/>
      <c r="I35" s="210"/>
      <c r="J35" s="431"/>
      <c r="K35" s="428"/>
      <c r="L35" s="193"/>
      <c r="M35" s="195"/>
      <c r="N35" s="199"/>
      <c r="O35" s="196"/>
      <c r="P35" s="215"/>
      <c r="Q35" s="263"/>
      <c r="R35" s="252"/>
      <c r="S35" s="259"/>
    </row>
    <row r="36" spans="1:19" ht="40" hidden="1" customHeight="1" x14ac:dyDescent="0.35">
      <c r="A36" s="35" t="s">
        <v>362</v>
      </c>
      <c r="B36" s="69" t="s">
        <v>363</v>
      </c>
      <c r="C36" s="36" t="s">
        <v>44</v>
      </c>
      <c r="D36" s="36"/>
      <c r="E36" s="37"/>
      <c r="F36" s="26">
        <v>25</v>
      </c>
      <c r="G36" s="190"/>
      <c r="H36" s="201"/>
      <c r="I36" s="202"/>
      <c r="J36" s="428"/>
      <c r="K36" s="428"/>
      <c r="L36" s="214"/>
      <c r="M36" s="195"/>
      <c r="N36" s="195"/>
      <c r="O36" s="200"/>
      <c r="P36" s="197"/>
      <c r="Q36" s="260"/>
      <c r="R36" s="253"/>
      <c r="S36" s="259"/>
    </row>
    <row r="37" spans="1:19" ht="40" customHeight="1" thickBot="1" x14ac:dyDescent="0.4">
      <c r="A37" s="35" t="s">
        <v>362</v>
      </c>
      <c r="B37" s="570" t="s">
        <v>363</v>
      </c>
      <c r="C37" s="36" t="s">
        <v>44</v>
      </c>
      <c r="D37" s="36"/>
      <c r="E37" s="37"/>
      <c r="F37" s="551">
        <v>25</v>
      </c>
      <c r="G37" s="190"/>
      <c r="H37" s="190"/>
      <c r="I37" s="192"/>
      <c r="J37" s="428"/>
      <c r="K37" s="428"/>
      <c r="L37" s="209"/>
      <c r="M37" s="195"/>
      <c r="N37" s="195"/>
      <c r="O37" s="200"/>
      <c r="P37" s="197"/>
      <c r="Q37" s="260"/>
      <c r="R37" s="252"/>
      <c r="S37" s="259" t="s">
        <v>297</v>
      </c>
    </row>
    <row r="38" spans="1:19" ht="40" customHeight="1" thickBot="1" x14ac:dyDescent="0.35">
      <c r="A38" s="35" t="s">
        <v>362</v>
      </c>
      <c r="B38" s="36" t="s">
        <v>366</v>
      </c>
      <c r="C38" s="36" t="s">
        <v>20</v>
      </c>
      <c r="D38" s="36"/>
      <c r="E38" s="37"/>
      <c r="F38" s="551">
        <v>21</v>
      </c>
      <c r="G38" s="190"/>
      <c r="H38" s="190"/>
      <c r="I38" s="192"/>
      <c r="J38" s="428"/>
      <c r="K38" s="433"/>
      <c r="L38" s="193"/>
      <c r="M38" s="194"/>
      <c r="N38" s="195"/>
      <c r="O38" s="200"/>
      <c r="P38" s="197"/>
      <c r="Q38" s="198"/>
      <c r="R38" s="47"/>
      <c r="S38" t="s">
        <v>297</v>
      </c>
    </row>
    <row r="39" spans="1:19" ht="40" customHeight="1" thickBot="1" x14ac:dyDescent="0.35">
      <c r="A39" s="35" t="s">
        <v>362</v>
      </c>
      <c r="B39" s="36" t="s">
        <v>370</v>
      </c>
      <c r="C39" s="36" t="s">
        <v>16</v>
      </c>
      <c r="D39" s="36"/>
      <c r="E39" s="37"/>
      <c r="F39" s="571">
        <v>19</v>
      </c>
      <c r="G39" s="190"/>
      <c r="H39" s="190"/>
      <c r="I39" s="192"/>
      <c r="J39" s="428"/>
      <c r="K39" s="433"/>
      <c r="L39" s="193"/>
      <c r="M39" s="194"/>
      <c r="N39" s="195"/>
      <c r="O39" s="200"/>
      <c r="P39" s="197"/>
      <c r="Q39" s="212"/>
      <c r="R39" s="253"/>
      <c r="S39" s="259" t="s">
        <v>296</v>
      </c>
    </row>
    <row r="40" spans="1:19" ht="40" customHeight="1" thickBot="1" x14ac:dyDescent="0.35">
      <c r="A40" s="35" t="s">
        <v>362</v>
      </c>
      <c r="B40" s="36" t="s">
        <v>371</v>
      </c>
      <c r="C40" s="36" t="s">
        <v>101</v>
      </c>
      <c r="D40" s="36"/>
      <c r="E40" s="37"/>
      <c r="F40" s="571">
        <v>23</v>
      </c>
      <c r="G40" s="190"/>
      <c r="H40" s="190"/>
      <c r="I40" s="192"/>
      <c r="J40" s="428"/>
      <c r="K40" s="433"/>
      <c r="L40" s="193"/>
      <c r="M40" s="194"/>
      <c r="N40" s="195"/>
      <c r="O40" s="200"/>
      <c r="P40" s="197"/>
      <c r="Q40" s="212"/>
      <c r="R40" s="253"/>
      <c r="S40" s="259" t="s">
        <v>297</v>
      </c>
    </row>
    <row r="41" spans="1:19" ht="40" customHeight="1" thickBot="1" x14ac:dyDescent="0.35">
      <c r="A41" s="304"/>
      <c r="B41" s="411"/>
      <c r="C41" s="411"/>
      <c r="D41" s="411"/>
      <c r="E41" s="411"/>
      <c r="F41" s="412"/>
      <c r="G41" s="190"/>
      <c r="H41" s="190"/>
      <c r="I41" s="202"/>
      <c r="J41" s="428"/>
      <c r="K41" s="433"/>
      <c r="L41" s="193"/>
      <c r="M41" s="195"/>
      <c r="N41" s="195"/>
      <c r="O41" s="217"/>
      <c r="P41" s="197"/>
      <c r="Q41" s="198"/>
      <c r="R41" s="253"/>
      <c r="S41" s="259" t="s">
        <v>297</v>
      </c>
    </row>
    <row r="42" spans="1:19" ht="40" customHeight="1" thickBot="1" x14ac:dyDescent="0.35">
      <c r="A42" s="371"/>
      <c r="B42" s="411"/>
      <c r="C42" s="411"/>
      <c r="D42" s="411"/>
      <c r="E42" s="411"/>
      <c r="F42" s="412"/>
      <c r="G42" s="190"/>
      <c r="H42" s="190"/>
      <c r="I42" s="210"/>
      <c r="J42" s="431"/>
      <c r="K42" s="428"/>
      <c r="L42" s="193"/>
      <c r="M42" s="194"/>
      <c r="N42" s="195"/>
      <c r="O42" s="196"/>
      <c r="P42" s="215"/>
      <c r="Q42" s="216"/>
      <c r="R42" s="253"/>
      <c r="S42" s="259" t="s">
        <v>296</v>
      </c>
    </row>
    <row r="43" spans="1:19" ht="40" hidden="1" customHeight="1" x14ac:dyDescent="0.3">
      <c r="A43" s="312"/>
      <c r="B43" s="411"/>
      <c r="C43" s="411"/>
      <c r="D43" s="411"/>
      <c r="E43" s="411"/>
      <c r="F43" s="417"/>
      <c r="G43" s="218"/>
      <c r="H43" s="190"/>
      <c r="I43" s="219"/>
      <c r="J43" s="428"/>
      <c r="K43" s="428"/>
      <c r="L43" s="193"/>
      <c r="M43" s="220"/>
      <c r="N43" s="195"/>
      <c r="O43" s="200"/>
      <c r="P43" s="197"/>
      <c r="Q43" s="198"/>
      <c r="R43" s="253"/>
      <c r="S43" s="259"/>
    </row>
    <row r="44" spans="1:19" ht="40" hidden="1" customHeight="1" x14ac:dyDescent="0.3">
      <c r="A44" s="312"/>
      <c r="B44" s="411"/>
      <c r="C44" s="411"/>
      <c r="D44" s="411"/>
      <c r="E44" s="411"/>
      <c r="F44" s="412"/>
      <c r="G44" s="213"/>
      <c r="H44" s="190"/>
      <c r="I44" s="192"/>
      <c r="J44" s="428"/>
      <c r="K44" s="433"/>
      <c r="L44" s="193"/>
      <c r="M44" s="194"/>
      <c r="N44" s="195"/>
      <c r="O44" s="196"/>
      <c r="P44" s="197"/>
      <c r="Q44" s="198"/>
      <c r="R44" s="253"/>
      <c r="S44" s="259"/>
    </row>
    <row r="45" spans="1:19" ht="40" hidden="1" customHeight="1" x14ac:dyDescent="0.3">
      <c r="A45" s="312"/>
      <c r="B45" s="411"/>
      <c r="C45" s="411"/>
      <c r="D45" s="411"/>
      <c r="E45" s="411"/>
      <c r="F45" s="412"/>
      <c r="G45" s="190"/>
      <c r="H45" s="190"/>
      <c r="I45" s="202"/>
      <c r="J45" s="428"/>
      <c r="K45" s="428"/>
      <c r="L45" s="193"/>
      <c r="M45" s="199"/>
      <c r="N45" s="195"/>
      <c r="O45" s="196"/>
      <c r="P45" s="215"/>
      <c r="Q45" s="216"/>
      <c r="R45" s="252"/>
      <c r="S45" s="259"/>
    </row>
    <row r="46" spans="1:19" ht="40" hidden="1" customHeight="1" x14ac:dyDescent="0.3">
      <c r="A46" s="312"/>
      <c r="B46" s="411"/>
      <c r="C46" s="411"/>
      <c r="D46" s="411"/>
      <c r="E46" s="411"/>
      <c r="F46" s="413"/>
      <c r="G46" s="190"/>
      <c r="H46" s="190"/>
      <c r="I46" s="210"/>
      <c r="J46" s="428"/>
      <c r="K46" s="428"/>
      <c r="L46" s="193"/>
      <c r="M46" s="195"/>
      <c r="N46" s="195"/>
      <c r="O46" s="221"/>
      <c r="P46" s="197"/>
      <c r="Q46" s="198"/>
      <c r="R46" s="253"/>
      <c r="S46" s="259"/>
    </row>
    <row r="47" spans="1:19" ht="40" hidden="1" customHeight="1" x14ac:dyDescent="0.3">
      <c r="A47" s="312"/>
      <c r="B47" s="411"/>
      <c r="C47" s="411"/>
      <c r="D47" s="411"/>
      <c r="E47" s="412"/>
      <c r="F47" s="413"/>
      <c r="G47" s="213"/>
      <c r="H47" s="190"/>
      <c r="I47" s="210"/>
      <c r="J47" s="428"/>
      <c r="K47" s="431"/>
      <c r="L47" s="193"/>
      <c r="M47" s="199"/>
      <c r="N47" s="195"/>
      <c r="O47" s="200"/>
      <c r="P47" s="197"/>
      <c r="Q47" s="198"/>
      <c r="R47" s="253"/>
      <c r="S47" s="259"/>
    </row>
    <row r="48" spans="1:19" ht="40" hidden="1" customHeight="1" x14ac:dyDescent="0.3">
      <c r="A48" s="312"/>
      <c r="B48" s="411"/>
      <c r="C48" s="411"/>
      <c r="D48" s="411"/>
      <c r="E48" s="412"/>
      <c r="F48" s="413"/>
      <c r="G48" s="190"/>
      <c r="H48" s="222"/>
      <c r="I48" s="192"/>
      <c r="J48" s="428"/>
      <c r="K48" s="428"/>
      <c r="L48" s="209"/>
      <c r="M48" s="194"/>
      <c r="N48" s="195"/>
      <c r="O48" s="196"/>
      <c r="P48" s="197"/>
      <c r="Q48" s="198"/>
      <c r="R48" s="253"/>
      <c r="S48" s="259"/>
    </row>
    <row r="49" spans="1:19" ht="40" hidden="1" customHeight="1" x14ac:dyDescent="0.3">
      <c r="A49" s="312"/>
      <c r="B49" s="411"/>
      <c r="C49" s="411"/>
      <c r="D49" s="411"/>
      <c r="E49" s="411"/>
      <c r="F49" s="412"/>
      <c r="G49" s="190"/>
      <c r="H49" s="190"/>
      <c r="I49" s="202"/>
      <c r="J49" s="428"/>
      <c r="K49" s="431"/>
      <c r="L49" s="193"/>
      <c r="M49" s="199"/>
      <c r="N49" s="195"/>
      <c r="O49" s="196"/>
      <c r="P49" s="197"/>
      <c r="Q49" s="198"/>
      <c r="R49" s="253"/>
      <c r="S49" s="259"/>
    </row>
    <row r="50" spans="1:19" ht="40" hidden="1" customHeight="1" x14ac:dyDescent="0.3">
      <c r="A50" s="312"/>
      <c r="B50" s="411"/>
      <c r="C50" s="411"/>
      <c r="D50" s="411"/>
      <c r="E50" s="418"/>
      <c r="F50" s="412"/>
      <c r="G50" s="190"/>
      <c r="H50" s="190"/>
      <c r="I50" s="210"/>
      <c r="J50" s="428"/>
      <c r="K50" s="431"/>
      <c r="L50" s="193"/>
      <c r="M50" s="199"/>
      <c r="N50" s="195"/>
      <c r="O50" s="221"/>
      <c r="P50" s="197"/>
      <c r="Q50" s="198"/>
      <c r="R50" s="253"/>
      <c r="S50" s="259"/>
    </row>
    <row r="51" spans="1:19" ht="40" hidden="1" customHeight="1" x14ac:dyDescent="0.3">
      <c r="A51" s="312"/>
      <c r="B51" s="411"/>
      <c r="C51" s="411"/>
      <c r="D51" s="411"/>
      <c r="E51" s="411"/>
      <c r="F51" s="412"/>
      <c r="G51" s="223"/>
      <c r="H51" s="223"/>
      <c r="I51" s="224"/>
      <c r="J51" s="434"/>
      <c r="K51" s="434"/>
      <c r="L51" s="225"/>
      <c r="M51" s="226"/>
      <c r="N51" s="226"/>
      <c r="O51" s="227"/>
      <c r="P51" s="228"/>
      <c r="Q51" s="216"/>
      <c r="R51" s="252"/>
      <c r="S51" s="259"/>
    </row>
    <row r="52" spans="1:19" ht="40" hidden="1" customHeight="1" x14ac:dyDescent="0.3">
      <c r="A52" s="312"/>
      <c r="B52" s="411"/>
      <c r="C52" s="411"/>
      <c r="D52" s="411"/>
      <c r="E52" s="412"/>
      <c r="F52" s="411"/>
      <c r="G52" s="229"/>
      <c r="H52" s="230"/>
      <c r="I52" s="231"/>
      <c r="J52" s="435"/>
      <c r="K52" s="436"/>
      <c r="L52" s="232"/>
      <c r="M52" s="233"/>
      <c r="N52" s="234"/>
      <c r="O52" s="235"/>
      <c r="P52" s="236"/>
      <c r="Q52" s="216"/>
      <c r="R52" s="253"/>
      <c r="S52" s="259"/>
    </row>
    <row r="53" spans="1:19" ht="40" hidden="1" customHeight="1" x14ac:dyDescent="0.3">
      <c r="A53" s="312"/>
      <c r="B53" s="411"/>
      <c r="C53" s="411"/>
      <c r="D53" s="411"/>
      <c r="E53" s="412"/>
      <c r="F53" s="413"/>
      <c r="G53" s="190"/>
      <c r="H53" s="201"/>
      <c r="I53" s="202"/>
      <c r="J53" s="428"/>
      <c r="K53" s="428"/>
      <c r="L53" s="214"/>
      <c r="M53" s="195"/>
      <c r="N53" s="195"/>
      <c r="O53" s="200"/>
      <c r="P53" s="197"/>
      <c r="Q53" s="198"/>
      <c r="R53" s="253"/>
      <c r="S53" s="259"/>
    </row>
    <row r="54" spans="1:19" ht="40" hidden="1" customHeight="1" x14ac:dyDescent="0.3">
      <c r="A54" s="312"/>
      <c r="B54" s="411"/>
      <c r="C54" s="411"/>
      <c r="D54" s="411"/>
      <c r="E54" s="412"/>
      <c r="F54" s="413"/>
      <c r="G54" s="190"/>
      <c r="H54" s="222"/>
      <c r="I54" s="202"/>
      <c r="J54" s="428"/>
      <c r="K54" s="428"/>
      <c r="L54" s="214"/>
      <c r="M54" s="199"/>
      <c r="N54" s="195"/>
      <c r="O54" s="196"/>
      <c r="P54" s="197"/>
      <c r="Q54" s="198"/>
      <c r="R54" s="253"/>
      <c r="S54" s="259"/>
    </row>
    <row r="55" spans="1:19" ht="40" hidden="1" customHeight="1" x14ac:dyDescent="0.3">
      <c r="A55" s="312"/>
      <c r="B55" s="411"/>
      <c r="C55" s="411"/>
      <c r="D55" s="411"/>
      <c r="E55" s="411"/>
      <c r="F55" s="412"/>
      <c r="G55" s="190"/>
      <c r="H55" s="190"/>
      <c r="I55" s="202"/>
      <c r="J55" s="428"/>
      <c r="K55" s="428"/>
      <c r="L55" s="193"/>
      <c r="M55" s="194"/>
      <c r="N55" s="195"/>
      <c r="O55" s="196"/>
      <c r="P55" s="215"/>
      <c r="Q55" s="216"/>
      <c r="R55" s="253"/>
      <c r="S55" s="259"/>
    </row>
    <row r="56" spans="1:19" ht="40" customHeight="1" thickBot="1" x14ac:dyDescent="0.35">
      <c r="A56" s="371"/>
      <c r="B56" s="411"/>
      <c r="C56" s="411"/>
      <c r="D56" s="411"/>
      <c r="E56" s="411"/>
      <c r="F56" s="412"/>
      <c r="G56" s="190"/>
      <c r="H56" s="190"/>
      <c r="I56" s="202"/>
      <c r="J56" s="428"/>
      <c r="K56" s="428"/>
      <c r="L56" s="193"/>
      <c r="M56" s="194"/>
      <c r="N56" s="195"/>
      <c r="O56" s="196"/>
      <c r="P56" s="215"/>
      <c r="Q56" s="216"/>
      <c r="R56" s="253"/>
      <c r="S56" s="259" t="s">
        <v>296</v>
      </c>
    </row>
    <row r="57" spans="1:19" ht="40" customHeight="1" thickBot="1" x14ac:dyDescent="0.35">
      <c r="A57" s="371"/>
      <c r="B57" s="411"/>
      <c r="C57" s="411"/>
      <c r="D57" s="411"/>
      <c r="E57" s="411"/>
      <c r="F57" s="412"/>
      <c r="G57" s="190"/>
      <c r="H57" s="190"/>
      <c r="I57" s="202"/>
      <c r="J57" s="428"/>
      <c r="K57" s="428"/>
      <c r="L57" s="193"/>
      <c r="M57" s="194"/>
      <c r="N57" s="195"/>
      <c r="O57" s="196"/>
      <c r="P57" s="215"/>
      <c r="Q57" s="216"/>
      <c r="R57" s="253"/>
      <c r="S57" s="259" t="s">
        <v>297</v>
      </c>
    </row>
    <row r="58" spans="1:19" ht="40" customHeight="1" x14ac:dyDescent="0.3">
      <c r="A58" s="304"/>
      <c r="B58" s="411"/>
      <c r="C58" s="411"/>
      <c r="D58" s="411"/>
      <c r="E58" s="412"/>
      <c r="F58" s="412"/>
      <c r="G58" s="190"/>
      <c r="H58" s="190"/>
      <c r="I58" s="192"/>
      <c r="J58" s="428"/>
      <c r="K58" s="428"/>
      <c r="L58" s="209"/>
      <c r="M58" s="195"/>
      <c r="N58" s="195"/>
      <c r="O58" s="200"/>
      <c r="P58" s="197"/>
      <c r="Q58" s="198"/>
      <c r="R58" s="253"/>
      <c r="S58" s="259" t="s">
        <v>297</v>
      </c>
    </row>
    <row r="59" spans="1:19" ht="40" customHeight="1" thickBot="1" x14ac:dyDescent="0.45">
      <c r="A59" s="304"/>
      <c r="B59" s="411"/>
      <c r="C59" s="411"/>
      <c r="D59" s="411"/>
      <c r="E59" s="411"/>
      <c r="F59" s="412"/>
      <c r="G59" s="190"/>
      <c r="H59" s="190"/>
      <c r="I59" s="210"/>
      <c r="J59" s="431"/>
      <c r="K59" s="428"/>
      <c r="L59" s="193"/>
      <c r="M59" s="195"/>
      <c r="N59" s="195"/>
      <c r="O59" s="196"/>
      <c r="P59" s="215"/>
      <c r="Q59" s="216"/>
      <c r="R59" s="262"/>
      <c r="S59" s="259" t="s">
        <v>296</v>
      </c>
    </row>
    <row r="60" spans="1:19" ht="40" hidden="1" customHeight="1" x14ac:dyDescent="0.35">
      <c r="A60" s="312"/>
      <c r="B60" s="411"/>
      <c r="C60" s="411"/>
      <c r="D60" s="411"/>
      <c r="E60" s="411"/>
      <c r="F60" s="412"/>
      <c r="G60" s="213"/>
      <c r="H60" s="190"/>
      <c r="I60" s="210"/>
      <c r="J60" s="428"/>
      <c r="K60" s="431"/>
      <c r="L60" s="193"/>
      <c r="M60" s="195"/>
      <c r="N60" s="195"/>
      <c r="O60" s="200"/>
      <c r="P60" s="197"/>
      <c r="Q60" s="198"/>
      <c r="R60" s="189"/>
      <c r="S60" s="259"/>
    </row>
    <row r="61" spans="1:19" ht="40" hidden="1" customHeight="1" x14ac:dyDescent="0.35">
      <c r="A61" s="312"/>
      <c r="B61" s="411"/>
      <c r="C61" s="411"/>
      <c r="D61" s="411"/>
      <c r="E61" s="412"/>
      <c r="F61" s="412"/>
      <c r="G61" s="190"/>
      <c r="H61" s="190"/>
      <c r="I61" s="202"/>
      <c r="J61" s="428"/>
      <c r="K61" s="428"/>
      <c r="L61" s="209"/>
      <c r="M61" s="195"/>
      <c r="N61" s="195"/>
      <c r="O61" s="200"/>
      <c r="P61" s="197"/>
      <c r="Q61" s="198"/>
      <c r="R61" s="189"/>
      <c r="S61" s="259"/>
    </row>
    <row r="62" spans="1:19" ht="40" customHeight="1" thickBot="1" x14ac:dyDescent="0.4">
      <c r="A62" s="304"/>
      <c r="B62" s="411"/>
      <c r="C62" s="411"/>
      <c r="D62" s="411"/>
      <c r="E62" s="412"/>
      <c r="F62" s="413"/>
      <c r="G62" s="190"/>
      <c r="H62" s="201"/>
      <c r="I62" s="192"/>
      <c r="J62" s="428"/>
      <c r="K62" s="428"/>
      <c r="L62" s="193"/>
      <c r="M62" s="194"/>
      <c r="N62" s="195"/>
      <c r="O62" s="196"/>
      <c r="P62" s="197"/>
      <c r="Q62" s="212"/>
      <c r="R62" s="189"/>
      <c r="S62" s="259" t="s">
        <v>296</v>
      </c>
    </row>
    <row r="63" spans="1:19" ht="40" customHeight="1" thickBot="1" x14ac:dyDescent="0.4">
      <c r="A63" s="304"/>
      <c r="B63" s="411"/>
      <c r="C63" s="411"/>
      <c r="D63" s="411"/>
      <c r="E63" s="412"/>
      <c r="F63" s="413"/>
      <c r="G63" s="190"/>
      <c r="H63" s="191"/>
      <c r="I63" s="192"/>
      <c r="J63" s="428"/>
      <c r="K63" s="428"/>
      <c r="L63" s="209"/>
      <c r="M63" s="195"/>
      <c r="N63" s="195"/>
      <c r="O63" s="237"/>
      <c r="P63" s="197"/>
      <c r="Q63" s="198"/>
      <c r="R63" s="189"/>
      <c r="S63" s="259" t="s">
        <v>297</v>
      </c>
    </row>
    <row r="64" spans="1:19" ht="40" customHeight="1" x14ac:dyDescent="0.3">
      <c r="A64" s="304"/>
      <c r="B64" s="411"/>
      <c r="C64" s="411"/>
      <c r="D64" s="411"/>
      <c r="E64" s="412"/>
      <c r="F64" s="413"/>
      <c r="G64" s="190"/>
      <c r="H64" s="201"/>
      <c r="I64" s="202"/>
      <c r="J64" s="428"/>
      <c r="K64" s="428"/>
      <c r="L64" s="214"/>
      <c r="M64" s="195"/>
      <c r="N64" s="195"/>
      <c r="O64" s="237"/>
      <c r="P64" s="197"/>
      <c r="Q64" s="198"/>
      <c r="R64" s="253"/>
      <c r="S64" s="259" t="s">
        <v>296</v>
      </c>
    </row>
    <row r="65" spans="1:19" ht="40" customHeight="1" thickBot="1" x14ac:dyDescent="0.35">
      <c r="A65" s="304"/>
      <c r="B65" s="411"/>
      <c r="C65" s="411"/>
      <c r="D65" s="411"/>
      <c r="E65" s="412"/>
      <c r="F65" s="413"/>
      <c r="G65" s="190"/>
      <c r="H65" s="201"/>
      <c r="I65" s="192"/>
      <c r="J65" s="428"/>
      <c r="K65" s="428"/>
      <c r="L65" s="193"/>
      <c r="M65" s="194"/>
      <c r="N65" s="195"/>
      <c r="O65" s="196"/>
      <c r="P65" s="197"/>
      <c r="Q65" s="238"/>
      <c r="R65" s="253"/>
      <c r="S65" s="259" t="s">
        <v>296</v>
      </c>
    </row>
    <row r="66" spans="1:19" ht="40" hidden="1" customHeight="1" x14ac:dyDescent="0.25">
      <c r="A66" s="270"/>
      <c r="B66" s="419"/>
      <c r="C66" s="419"/>
      <c r="D66" s="419"/>
      <c r="E66" s="419"/>
      <c r="F66" s="419"/>
      <c r="G66" s="240"/>
      <c r="H66" s="240"/>
      <c r="I66" s="241"/>
      <c r="J66" s="437"/>
      <c r="K66" s="437"/>
      <c r="L66" s="242"/>
      <c r="M66" s="243"/>
      <c r="N66" s="243"/>
      <c r="O66" s="239"/>
      <c r="P66" s="239"/>
      <c r="Q66" s="239"/>
      <c r="R66" s="253"/>
      <c r="S66" s="259"/>
    </row>
    <row r="67" spans="1:19" ht="40" hidden="1" customHeight="1" x14ac:dyDescent="0.25">
      <c r="A67" s="270"/>
      <c r="B67" s="419"/>
      <c r="C67" s="419"/>
      <c r="D67" s="419"/>
      <c r="E67" s="419"/>
      <c r="F67" s="419"/>
      <c r="G67" s="240"/>
      <c r="H67" s="240"/>
      <c r="I67" s="241"/>
      <c r="J67" s="437"/>
      <c r="K67" s="437"/>
      <c r="L67" s="242"/>
      <c r="M67" s="243"/>
      <c r="N67" s="243"/>
      <c r="O67" s="239"/>
      <c r="P67" s="239"/>
      <c r="Q67" s="239"/>
      <c r="R67" s="253"/>
      <c r="S67" s="259"/>
    </row>
    <row r="68" spans="1:19" ht="40" hidden="1" customHeight="1" x14ac:dyDescent="0.25">
      <c r="A68" s="270"/>
      <c r="B68" s="419"/>
      <c r="C68" s="419"/>
      <c r="D68" s="419"/>
      <c r="E68" s="419"/>
      <c r="F68" s="419"/>
      <c r="G68" s="240"/>
      <c r="H68" s="240"/>
      <c r="I68" s="241"/>
      <c r="J68" s="437"/>
      <c r="K68" s="437"/>
      <c r="L68" s="242"/>
      <c r="M68" s="243"/>
      <c r="N68" s="243"/>
      <c r="O68" s="239"/>
      <c r="P68" s="239"/>
      <c r="Q68" s="239"/>
      <c r="R68" s="253"/>
      <c r="S68" s="259"/>
    </row>
    <row r="69" spans="1:19" ht="40" hidden="1" customHeight="1" x14ac:dyDescent="0.3">
      <c r="A69" s="270"/>
      <c r="B69" s="420"/>
      <c r="C69" s="420"/>
      <c r="D69" s="411"/>
      <c r="E69" s="412"/>
      <c r="F69" s="413"/>
      <c r="G69" s="190"/>
      <c r="H69" s="201"/>
      <c r="I69" s="202"/>
      <c r="J69" s="428"/>
      <c r="K69" s="428"/>
      <c r="L69" s="214"/>
      <c r="M69" s="195"/>
      <c r="N69" s="195"/>
      <c r="O69" s="200"/>
      <c r="P69" s="197"/>
      <c r="Q69" s="239"/>
      <c r="R69" s="253"/>
      <c r="S69" s="259"/>
    </row>
    <row r="70" spans="1:19" ht="40" customHeight="1" thickBot="1" x14ac:dyDescent="0.35">
      <c r="A70" s="455"/>
      <c r="B70" s="411"/>
      <c r="C70" s="411"/>
      <c r="D70" s="411"/>
      <c r="E70" s="412"/>
      <c r="F70" s="412"/>
      <c r="G70" s="190"/>
      <c r="H70" s="191"/>
      <c r="I70" s="210"/>
      <c r="J70" s="431"/>
      <c r="K70" s="428"/>
      <c r="L70" s="193"/>
      <c r="M70" s="194"/>
      <c r="N70" s="195"/>
      <c r="O70" s="200"/>
      <c r="P70" s="197"/>
      <c r="Q70" s="198"/>
      <c r="R70" s="253"/>
      <c r="S70" s="259" t="s">
        <v>296</v>
      </c>
    </row>
    <row r="71" spans="1:19" ht="40" hidden="1" customHeight="1" x14ac:dyDescent="0.3">
      <c r="A71" s="312"/>
      <c r="B71" s="411"/>
      <c r="C71" s="411"/>
      <c r="D71" s="411"/>
      <c r="E71" s="412"/>
      <c r="F71" s="413"/>
      <c r="G71" s="190"/>
      <c r="H71" s="201"/>
      <c r="I71" s="202"/>
      <c r="J71" s="428"/>
      <c r="K71" s="428"/>
      <c r="L71" s="214"/>
      <c r="M71" s="195"/>
      <c r="N71" s="195"/>
      <c r="O71" s="200"/>
      <c r="P71" s="197"/>
      <c r="Q71" s="198"/>
      <c r="R71" s="253"/>
      <c r="S71" s="259"/>
    </row>
    <row r="72" spans="1:19" ht="40" hidden="1" customHeight="1" x14ac:dyDescent="0.3">
      <c r="A72" s="312"/>
      <c r="B72" s="411"/>
      <c r="C72" s="411"/>
      <c r="D72" s="411"/>
      <c r="E72" s="412"/>
      <c r="F72" s="413"/>
      <c r="G72" s="190"/>
      <c r="H72" s="222"/>
      <c r="I72" s="202"/>
      <c r="J72" s="428"/>
      <c r="K72" s="428"/>
      <c r="L72" s="214"/>
      <c r="M72" s="199"/>
      <c r="N72" s="195"/>
      <c r="O72" s="196"/>
      <c r="P72" s="197"/>
      <c r="Q72" s="198"/>
      <c r="R72" s="253"/>
      <c r="S72" s="259"/>
    </row>
    <row r="73" spans="1:19" ht="40" hidden="1" customHeight="1" x14ac:dyDescent="0.3">
      <c r="A73" s="312"/>
      <c r="B73" s="411"/>
      <c r="C73" s="411"/>
      <c r="D73" s="411"/>
      <c r="E73" s="411"/>
      <c r="F73" s="412"/>
      <c r="G73" s="190"/>
      <c r="H73" s="190"/>
      <c r="I73" s="202"/>
      <c r="J73" s="428"/>
      <c r="K73" s="428"/>
      <c r="L73" s="193"/>
      <c r="M73" s="194"/>
      <c r="N73" s="195"/>
      <c r="O73" s="196"/>
      <c r="P73" s="215"/>
      <c r="Q73" s="216"/>
      <c r="R73" s="252"/>
      <c r="S73" s="259"/>
    </row>
    <row r="74" spans="1:19" ht="40" hidden="1" customHeight="1" x14ac:dyDescent="0.3">
      <c r="A74" s="327"/>
      <c r="B74" s="411"/>
      <c r="C74" s="411"/>
      <c r="D74" s="411"/>
      <c r="E74" s="412"/>
      <c r="F74" s="412"/>
      <c r="G74" s="190"/>
      <c r="H74" s="191"/>
      <c r="I74" s="210"/>
      <c r="J74" s="431"/>
      <c r="K74" s="428"/>
      <c r="L74" s="193"/>
      <c r="M74" s="194"/>
      <c r="N74" s="195"/>
      <c r="O74" s="200"/>
      <c r="P74" s="197"/>
      <c r="Q74" s="198"/>
      <c r="R74" s="253"/>
      <c r="S74" s="259"/>
    </row>
    <row r="75" spans="1:19" ht="30" customHeight="1" thickBot="1" x14ac:dyDescent="0.35">
      <c r="A75" s="331"/>
      <c r="B75" s="414"/>
      <c r="C75" s="414"/>
      <c r="D75" s="415"/>
      <c r="E75" s="416"/>
      <c r="F75" s="416"/>
      <c r="G75" s="244"/>
      <c r="H75" s="245"/>
      <c r="I75" s="246"/>
      <c r="J75" s="438"/>
      <c r="K75" s="439"/>
      <c r="L75" s="247"/>
      <c r="M75" s="248"/>
      <c r="N75" s="248"/>
      <c r="O75" s="249"/>
      <c r="P75" s="250"/>
      <c r="Q75" s="198"/>
      <c r="R75" s="252"/>
      <c r="S75" s="259" t="s">
        <v>297</v>
      </c>
    </row>
    <row r="76" spans="1:19" ht="33.75" customHeight="1" thickBot="1" x14ac:dyDescent="0.35">
      <c r="A76" s="35"/>
      <c r="B76" s="36"/>
      <c r="C76" s="36"/>
      <c r="D76" s="36"/>
      <c r="E76" s="36"/>
      <c r="F76" s="37"/>
      <c r="G76" s="76"/>
      <c r="H76" s="39"/>
      <c r="I76" s="60"/>
      <c r="J76" s="427"/>
      <c r="K76" s="425"/>
      <c r="L76" s="43"/>
      <c r="M76" s="45"/>
      <c r="N76" s="45"/>
      <c r="O76" s="38"/>
      <c r="P76" s="46"/>
      <c r="Q76" s="47"/>
      <c r="R76" s="253"/>
      <c r="S76" s="259"/>
    </row>
    <row r="77" spans="1:19" ht="27.75" customHeight="1" x14ac:dyDescent="0.3">
      <c r="A77" s="9"/>
      <c r="B77" s="9"/>
      <c r="C77" s="9"/>
      <c r="D77" s="9"/>
      <c r="E77" s="9"/>
      <c r="F77" s="10"/>
      <c r="G77" s="120"/>
      <c r="H77" s="120"/>
      <c r="I77" s="121"/>
      <c r="J77" s="440"/>
      <c r="K77" s="440"/>
      <c r="L77" s="123"/>
      <c r="M77" s="124"/>
      <c r="N77" s="125"/>
      <c r="O77" s="119"/>
      <c r="P77" s="126"/>
      <c r="Q77" s="126"/>
      <c r="R77" s="126"/>
    </row>
    <row r="78" spans="1:19" ht="15.75" customHeight="1" x14ac:dyDescent="0.3">
      <c r="A78" s="50" t="s">
        <v>286</v>
      </c>
      <c r="B78" s="126"/>
      <c r="C78" s="126"/>
      <c r="D78" s="126"/>
      <c r="E78" s="126"/>
      <c r="F78" s="126"/>
      <c r="G78" s="127">
        <f>SUMPRODUCT((D4:D74="PS")*(G4:G74="x"))</f>
        <v>0</v>
      </c>
      <c r="H78" s="127">
        <f>SUMPRODUCT((D4:D74="PS")*(H4:H74="x"))</f>
        <v>0</v>
      </c>
      <c r="I78" s="127">
        <f>SUMPRODUCT((D4:D74="PS")*(I4:I74="x"))</f>
        <v>0</v>
      </c>
      <c r="J78" s="441">
        <f>SUMPRODUCT((D4:D74="PS")*(J4:J74="x"))</f>
        <v>0</v>
      </c>
      <c r="K78" s="441">
        <f>SUMPRODUCT((D4:D74="PS")*(K4:K74="x"))</f>
        <v>0</v>
      </c>
      <c r="L78" s="127">
        <f>SUMPRODUCT((D4:D74="PS")*(L4:L74="x"))</f>
        <v>0</v>
      </c>
      <c r="M78" s="127">
        <f>SUMPRODUCT((D4:D74="PS")*(M4:M74="x"))</f>
        <v>0</v>
      </c>
      <c r="N78" s="127">
        <f>SUMPRODUCT((D4:D74="PS")*(N4:N74="x"))</f>
        <v>0</v>
      </c>
      <c r="O78" s="119"/>
      <c r="P78" s="126"/>
      <c r="Q78">
        <f t="shared" ref="Q78:Q85" si="0">SUM(G78:P78)</f>
        <v>0</v>
      </c>
      <c r="R78" s="126"/>
    </row>
    <row r="79" spans="1:19" ht="15.75" customHeight="1" x14ac:dyDescent="0.3">
      <c r="A79" s="50" t="s">
        <v>287</v>
      </c>
      <c r="B79" s="126"/>
      <c r="C79" s="126"/>
      <c r="D79" s="126"/>
      <c r="E79" s="126"/>
      <c r="F79" s="126"/>
      <c r="G79" s="127">
        <f>SUMPRODUCT((D4:D74="MS")*(G4:G74="x"))</f>
        <v>0</v>
      </c>
      <c r="H79" s="127">
        <f>SUMPRODUCT((D4:D74="MS")*(H4:H74="x"))</f>
        <v>0</v>
      </c>
      <c r="I79" s="127">
        <f>SUMPRODUCT((D4:D74="MS")*(I4:I74="x"))</f>
        <v>0</v>
      </c>
      <c r="J79" s="441">
        <f>SUMPRODUCT((D4:D74="MS")*(J4:J74="x"))</f>
        <v>0</v>
      </c>
      <c r="K79" s="441">
        <f>SUMPRODUCT((D4:D74="MS")*(K4:K74="x"))</f>
        <v>0</v>
      </c>
      <c r="L79" s="127">
        <f>SUMPRODUCT((D4:D74="MS")*(L4:L74="x"))</f>
        <v>0</v>
      </c>
      <c r="M79" s="127">
        <f>SUMPRODUCT((D4:D74="MS")*(M4:M74="x"))</f>
        <v>0</v>
      </c>
      <c r="N79" s="127">
        <f>SUMPRODUCT((D4:D74="MS")*(N4:N74="x"))</f>
        <v>0</v>
      </c>
      <c r="O79" s="119"/>
      <c r="P79" s="126"/>
      <c r="Q79">
        <f t="shared" si="0"/>
        <v>0</v>
      </c>
      <c r="R79" s="126"/>
    </row>
    <row r="80" spans="1:19" ht="15.75" customHeight="1" x14ac:dyDescent="0.3">
      <c r="A80" s="50" t="s">
        <v>288</v>
      </c>
      <c r="B80" s="126"/>
      <c r="C80" s="126"/>
      <c r="D80" s="126"/>
      <c r="E80" s="126"/>
      <c r="F80" s="126"/>
      <c r="G80" s="127">
        <f>SUMPRODUCT((D4:D74="GS")*(G4:G74="x"))</f>
        <v>0</v>
      </c>
      <c r="H80" s="127">
        <f>SUMPRODUCT((D4:D74="GS")*(H4:H74="x"))</f>
        <v>0</v>
      </c>
      <c r="I80" s="127">
        <f>SUMPRODUCT((D4:D74="GS")*(I4:I74="x"))</f>
        <v>0</v>
      </c>
      <c r="J80" s="441">
        <f>SUMPRODUCT((D4:D74="GS")*(J4:J74="x"))</f>
        <v>0</v>
      </c>
      <c r="K80" s="441">
        <f>SUMPRODUCT((D4:D74="GS")*(K4:K74="x"))</f>
        <v>0</v>
      </c>
      <c r="L80" s="127">
        <f>SUMPRODUCT((D4:D74="GS")*(L4:L74="x"))</f>
        <v>0</v>
      </c>
      <c r="M80" s="127">
        <f>SUMPRODUCT((D4:D74="GS")*(M4:M74="x"))</f>
        <v>0</v>
      </c>
      <c r="N80" s="127">
        <f>SUMPRODUCT((D4:D74="GS")*(N4:N74="x"))</f>
        <v>0</v>
      </c>
      <c r="O80" s="119"/>
      <c r="P80" s="126"/>
      <c r="Q80">
        <f t="shared" si="0"/>
        <v>0</v>
      </c>
      <c r="R80" s="126"/>
    </row>
    <row r="81" spans="1:17" ht="13" x14ac:dyDescent="0.25">
      <c r="A81" s="50" t="s">
        <v>289</v>
      </c>
      <c r="F81"/>
      <c r="G81" s="127">
        <f>SUMPRODUCT((D4:D74="CP")*(G4:G74="x"))</f>
        <v>1</v>
      </c>
      <c r="H81" s="127">
        <f>SUMPRODUCT((D4:D74="CP")*(H4:H74="x"))</f>
        <v>0</v>
      </c>
      <c r="I81" s="17">
        <f>SUMPRODUCT((D4:D74="CP")*(I4:I74="x"))</f>
        <v>1</v>
      </c>
      <c r="J81" s="442">
        <f>SUMPRODUCT((D4:D74="CP")*(J4:J74="x"))</f>
        <v>1</v>
      </c>
      <c r="K81" s="442">
        <f>SUMPRODUCT((D4:D74="CP")*(K4:K74="x"))</f>
        <v>0</v>
      </c>
      <c r="L81" s="18">
        <f>SUMPRODUCT((D4:D74="CP")*(L4:L74="x"))</f>
        <v>0</v>
      </c>
      <c r="M81" s="129">
        <f>SUMPRODUCT((D4:D74="CP")*(M4:M74="x"))</f>
        <v>1</v>
      </c>
      <c r="N81" s="129">
        <f>SUMPRODUCT((D4:D74="CP")*(N4:N74="x"))</f>
        <v>0</v>
      </c>
      <c r="Q81">
        <f t="shared" si="0"/>
        <v>4</v>
      </c>
    </row>
    <row r="82" spans="1:17" ht="13" x14ac:dyDescent="0.25">
      <c r="A82" s="50" t="s">
        <v>290</v>
      </c>
      <c r="F82"/>
      <c r="G82" s="127">
        <f>SUMPRODUCT((D4:D74="CE1")*(G4:G74="x"))</f>
        <v>0</v>
      </c>
      <c r="H82" s="127">
        <f>SUMPRODUCT((D4:D74="CE1")*(H4:H74="x"))</f>
        <v>0</v>
      </c>
      <c r="I82" s="17">
        <f>SUMPRODUCT((D4:D74="CE1")*(I4:I74="x"))</f>
        <v>0</v>
      </c>
      <c r="J82" s="442">
        <f>SUMPRODUCT((D4:D74="CE1")*(J4:J74="x"))</f>
        <v>0</v>
      </c>
      <c r="K82" s="442">
        <f>SUMPRODUCT((D4:D74="CE1")*(K4:K74="x"))</f>
        <v>0</v>
      </c>
      <c r="L82" s="18">
        <f>SUMPRODUCT((D4:D74="CE1")*(L4:L74="x"))</f>
        <v>0</v>
      </c>
      <c r="M82" s="129">
        <f>SUMPRODUCT((D4:D74="CE1")*(M4:M74="x"))</f>
        <v>0</v>
      </c>
      <c r="N82" s="129">
        <f>SUMPRODUCT((D4:D74="CE1")*(N4:N74="x"))</f>
        <v>0</v>
      </c>
      <c r="Q82">
        <f t="shared" si="0"/>
        <v>0</v>
      </c>
    </row>
    <row r="83" spans="1:17" ht="13" x14ac:dyDescent="0.3">
      <c r="A83" s="130" t="s">
        <v>291</v>
      </c>
      <c r="F83"/>
      <c r="G83" s="127">
        <f>SUMPRODUCT((D4:D74="CE2")*(G4:G74="x"))</f>
        <v>0</v>
      </c>
      <c r="H83" s="127">
        <f>SUMPRODUCT((D4:D74="CE2")*(H4:H74="x"))</f>
        <v>0</v>
      </c>
      <c r="I83" s="17">
        <f>SUMPRODUCT((D4:D74="CE2")*(I4:I74="x"))</f>
        <v>0</v>
      </c>
      <c r="J83" s="442">
        <f>SUMPRODUCT((D4:D74="CE2")*(J4:J74="x"))</f>
        <v>0</v>
      </c>
      <c r="K83" s="442">
        <f>SUMPRODUCT((D4:D74="CE2")*(K4:K74="x"))</f>
        <v>0</v>
      </c>
      <c r="L83" s="18">
        <f>SUMPRODUCT((D4:D74="CE2")*(L4:L74="x"))</f>
        <v>0</v>
      </c>
      <c r="M83" s="129">
        <f>SUMPRODUCT((D4:D74="CE2")*(M4:M74="x"))</f>
        <v>0</v>
      </c>
      <c r="N83" s="129">
        <f>SUMPRODUCT((D4:D74="CE2")*(N4:N74="x"))</f>
        <v>0</v>
      </c>
      <c r="Q83">
        <f t="shared" si="0"/>
        <v>0</v>
      </c>
    </row>
    <row r="84" spans="1:17" ht="13" x14ac:dyDescent="0.3">
      <c r="A84" s="130" t="s">
        <v>292</v>
      </c>
      <c r="F84"/>
      <c r="G84" s="127">
        <f>SUMPRODUCT((D4:D74="CM1")*(G4:G74="x"))</f>
        <v>0</v>
      </c>
      <c r="H84" s="127">
        <f>SUMPRODUCT((D4:D74="CM1")*(H4:H74="x"))</f>
        <v>1</v>
      </c>
      <c r="I84" s="17">
        <f>SUMPRODUCT((D4:D74="CM1")*(I4:I74="x"))</f>
        <v>0</v>
      </c>
      <c r="J84" s="442">
        <f>SUMPRODUCT((D4:D74="CM1")*(J4:J74="x"))</f>
        <v>1</v>
      </c>
      <c r="K84" s="442">
        <f>SUMPRODUCT((D4:D74="CM1")*(K4:K74="x"))</f>
        <v>0</v>
      </c>
      <c r="L84" s="18">
        <f>SUMPRODUCT((D4:D74="CM1")*(L4:L74="x"))</f>
        <v>1</v>
      </c>
      <c r="M84" s="129">
        <f>SUMPRODUCT((D4:D74="CM1")*(M4:M74="x"))</f>
        <v>1</v>
      </c>
      <c r="N84" s="129">
        <f>SUMPRODUCT((D4:D74="CM1")*(N4:N74="x"))</f>
        <v>0</v>
      </c>
      <c r="Q84">
        <f t="shared" si="0"/>
        <v>4</v>
      </c>
    </row>
    <row r="85" spans="1:17" ht="13" x14ac:dyDescent="0.3">
      <c r="A85" s="130" t="s">
        <v>293</v>
      </c>
      <c r="F85"/>
      <c r="G85" s="127">
        <f>SUMPRODUCT((D4:D74="CM2")*(G4:G74="x"))</f>
        <v>0</v>
      </c>
      <c r="H85" s="127">
        <f>SUMPRODUCT((D4:D74="CM2")*(H4:H74="x"))</f>
        <v>0</v>
      </c>
      <c r="I85" s="17">
        <f>SUMPRODUCT((D4:D74="CM2")*(I4:I74="x"))</f>
        <v>0</v>
      </c>
      <c r="J85" s="442">
        <f>SUMPRODUCT((D4:D74="CM2")*(J4:J74="x"))</f>
        <v>0</v>
      </c>
      <c r="K85" s="442">
        <f>SUMPRODUCT((D4:D74="CM2")*(K4:K74="x"))</f>
        <v>0</v>
      </c>
      <c r="L85" s="18">
        <f>SUMPRODUCT((D4:D74="CM2")*(L4:L74="x"))</f>
        <v>0</v>
      </c>
      <c r="M85" s="129">
        <f>SUMPRODUCT((D4:D74="CM2")*(M4:M74="x"))</f>
        <v>0</v>
      </c>
      <c r="N85" s="129">
        <f>SUMPRODUCT((D4:D74="CM2")*(N4:N74="x"))</f>
        <v>0</v>
      </c>
      <c r="Q85">
        <f t="shared" si="0"/>
        <v>0</v>
      </c>
    </row>
    <row r="86" spans="1:17" ht="13" x14ac:dyDescent="0.3">
      <c r="A86" s="130"/>
      <c r="F86"/>
      <c r="G86" s="19"/>
      <c r="H86" s="20"/>
      <c r="I86" s="21"/>
      <c r="J86" s="422"/>
      <c r="K86" s="422"/>
      <c r="L86" s="23"/>
      <c r="M86" s="24"/>
      <c r="N86" s="24"/>
    </row>
    <row r="87" spans="1:17" ht="14.25" customHeight="1" x14ac:dyDescent="0.3">
      <c r="A87" s="130" t="s">
        <v>226</v>
      </c>
      <c r="F87" s="14">
        <f>SUM(F8:F37)</f>
        <v>596</v>
      </c>
      <c r="G87" s="131">
        <f t="shared" ref="G87:N87" si="1">SUM(G78:G85)</f>
        <v>1</v>
      </c>
      <c r="H87" s="131">
        <f t="shared" si="1"/>
        <v>1</v>
      </c>
      <c r="I87" s="132">
        <f t="shared" si="1"/>
        <v>1</v>
      </c>
      <c r="J87" s="443">
        <f t="shared" si="1"/>
        <v>2</v>
      </c>
      <c r="K87" s="443">
        <f t="shared" si="1"/>
        <v>0</v>
      </c>
      <c r="L87" s="134">
        <f t="shared" si="1"/>
        <v>1</v>
      </c>
      <c r="M87" s="135">
        <f t="shared" si="1"/>
        <v>2</v>
      </c>
      <c r="N87" s="135">
        <f t="shared" si="1"/>
        <v>0</v>
      </c>
      <c r="Q87">
        <f>SUM(G87:P87)</f>
        <v>8</v>
      </c>
    </row>
  </sheetData>
  <autoFilter ref="A3:P74"/>
  <mergeCells count="3">
    <mergeCell ref="G1:H1"/>
    <mergeCell ref="J1:K1"/>
    <mergeCell ref="M1:N1"/>
  </mergeCells>
  <pageMargins left="0.78749999999999998" right="0.78749999999999998" top="0.77013888888888904" bottom="0.390277777777778" header="0.3" footer="0.51180555555555496"/>
  <pageSetup paperSize="9" firstPageNumber="0" orientation="landscape" horizontalDpi="300" verticalDpi="300"/>
  <headerFooter>
    <oddHeader>&amp;C&amp;16RENCONTRES USEP&amp;R&amp;12 2010-2011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opLeftCell="A19" zoomScale="95" zoomScaleNormal="95" workbookViewId="0">
      <selection activeCell="Q76" sqref="Q76"/>
    </sheetView>
  </sheetViews>
  <sheetFormatPr baseColWidth="10" defaultColWidth="9.1796875" defaultRowHeight="12.5" x14ac:dyDescent="0.25"/>
  <cols>
    <col min="1" max="1" width="25.453125" style="13"/>
    <col min="2" max="2" width="18.1796875" style="13"/>
    <col min="3" max="3" width="11.26953125" style="13"/>
    <col min="4" max="4" width="12.26953125" style="13"/>
    <col min="5" max="5" width="11.1796875" style="13"/>
    <col min="6" max="6" width="10" style="14"/>
    <col min="7" max="7" width="0" style="15" hidden="1"/>
    <col min="8" max="11" width="0" hidden="1"/>
    <col min="12" max="12" width="3.26953125"/>
    <col min="13" max="14" width="0" hidden="1"/>
    <col min="15" max="16" width="0" style="13" hidden="1"/>
    <col min="17" max="17" width="39.453125"/>
    <col min="18" max="18" width="21.54296875"/>
    <col min="19" max="19" width="26.7265625"/>
    <col min="20" max="1025" width="10.26953125"/>
  </cols>
  <sheetData>
    <row r="1" spans="1:18" ht="76.5" customHeight="1" x14ac:dyDescent="0.4">
      <c r="A1" s="16"/>
      <c r="B1" s="14"/>
      <c r="C1" s="14"/>
      <c r="D1" s="14"/>
      <c r="E1" s="14"/>
      <c r="F1"/>
      <c r="G1" s="616" t="s">
        <v>227</v>
      </c>
      <c r="H1" s="616"/>
      <c r="I1" s="17"/>
      <c r="J1" s="612" t="s">
        <v>228</v>
      </c>
      <c r="K1" s="612"/>
      <c r="L1" s="18"/>
      <c r="M1" s="613" t="s">
        <v>228</v>
      </c>
      <c r="N1" s="613"/>
      <c r="O1" s="14"/>
      <c r="P1" s="14"/>
    </row>
    <row r="2" spans="1:18" x14ac:dyDescent="0.25">
      <c r="A2"/>
      <c r="B2"/>
      <c r="C2"/>
      <c r="D2"/>
      <c r="E2"/>
      <c r="F2"/>
      <c r="G2" s="19"/>
      <c r="H2" s="20"/>
      <c r="I2" s="21"/>
      <c r="J2" s="22"/>
      <c r="K2" s="22"/>
      <c r="L2" s="23"/>
      <c r="M2" s="24"/>
      <c r="N2" s="24"/>
      <c r="O2"/>
      <c r="P2"/>
    </row>
    <row r="3" spans="1:18" s="34" customFormat="1" ht="124.5" customHeight="1" x14ac:dyDescent="0.3">
      <c r="A3" s="25" t="s">
        <v>2</v>
      </c>
      <c r="B3" s="25" t="s">
        <v>229</v>
      </c>
      <c r="C3" s="25" t="s">
        <v>230</v>
      </c>
      <c r="D3" s="25" t="s">
        <v>231</v>
      </c>
      <c r="E3" s="26" t="s">
        <v>232</v>
      </c>
      <c r="F3" s="25" t="s">
        <v>233</v>
      </c>
      <c r="G3" s="27" t="s">
        <v>234</v>
      </c>
      <c r="H3" s="27" t="s">
        <v>235</v>
      </c>
      <c r="I3" s="28" t="s">
        <v>236</v>
      </c>
      <c r="J3" s="29" t="s">
        <v>237</v>
      </c>
      <c r="K3" s="29" t="s">
        <v>238</v>
      </c>
      <c r="L3" s="30" t="s">
        <v>239</v>
      </c>
      <c r="M3" s="31" t="s">
        <v>240</v>
      </c>
      <c r="N3" s="31" t="s">
        <v>241</v>
      </c>
      <c r="O3" s="32" t="s">
        <v>242</v>
      </c>
      <c r="P3" s="32" t="s">
        <v>243</v>
      </c>
      <c r="Q3" s="156"/>
    </row>
    <row r="4" spans="1:18" s="48" customFormat="1" ht="40" customHeight="1" x14ac:dyDescent="0.3">
      <c r="A4" s="35"/>
      <c r="B4" s="36"/>
      <c r="C4" s="36"/>
      <c r="D4" s="36"/>
      <c r="E4" s="37"/>
      <c r="F4" s="37"/>
      <c r="G4" s="39"/>
      <c r="H4" s="39"/>
      <c r="I4" s="58"/>
      <c r="J4" s="42"/>
      <c r="K4" s="42"/>
      <c r="L4" s="68"/>
      <c r="M4" s="45"/>
      <c r="N4" s="45"/>
      <c r="O4" s="38"/>
      <c r="P4" s="46"/>
      <c r="Q4" s="47"/>
      <c r="R4" s="74"/>
    </row>
    <row r="5" spans="1:18" ht="40" hidden="1" customHeight="1" x14ac:dyDescent="0.3">
      <c r="A5" s="136"/>
      <c r="B5" s="36"/>
      <c r="C5" s="36"/>
      <c r="D5" s="36"/>
      <c r="E5" s="37"/>
      <c r="F5" s="63"/>
      <c r="G5" s="64"/>
      <c r="H5" s="40"/>
      <c r="I5" s="58"/>
      <c r="J5" s="65"/>
      <c r="K5" s="42"/>
      <c r="L5" s="43"/>
      <c r="M5" s="49"/>
      <c r="N5" s="45"/>
      <c r="O5" s="66"/>
      <c r="P5" s="67"/>
      <c r="Q5" s="47"/>
      <c r="R5" s="47"/>
    </row>
    <row r="6" spans="1:18" ht="40" hidden="1" customHeight="1" x14ac:dyDescent="0.3">
      <c r="A6" s="136"/>
      <c r="B6" s="36"/>
      <c r="C6" s="36"/>
      <c r="D6" s="36"/>
      <c r="E6" s="37"/>
      <c r="F6" s="38"/>
      <c r="G6" s="39"/>
      <c r="H6" s="40"/>
      <c r="I6" s="41"/>
      <c r="J6" s="42"/>
      <c r="K6" s="42"/>
      <c r="L6" s="43"/>
      <c r="M6" s="44"/>
      <c r="N6" s="45"/>
      <c r="O6" s="36"/>
      <c r="P6" s="46"/>
      <c r="Q6" s="47"/>
      <c r="R6" s="47"/>
    </row>
    <row r="7" spans="1:18" s="48" customFormat="1" ht="40" hidden="1" customHeight="1" x14ac:dyDescent="0.3">
      <c r="A7" s="136"/>
      <c r="B7" s="36"/>
      <c r="C7" s="36"/>
      <c r="D7" s="36"/>
      <c r="E7" s="37"/>
      <c r="F7" s="38"/>
      <c r="G7" s="39"/>
      <c r="H7" s="40"/>
      <c r="I7" s="41"/>
      <c r="J7" s="42"/>
      <c r="K7" s="42"/>
      <c r="L7" s="43"/>
      <c r="M7" s="44"/>
      <c r="N7" s="45"/>
      <c r="O7" s="36"/>
      <c r="P7" s="46"/>
      <c r="Q7" s="47"/>
      <c r="R7" s="47"/>
    </row>
    <row r="8" spans="1:18" ht="40" hidden="1" customHeight="1" x14ac:dyDescent="0.3">
      <c r="A8" s="138"/>
      <c r="B8" s="36"/>
      <c r="C8" s="36"/>
      <c r="D8" s="36"/>
      <c r="E8" s="37"/>
      <c r="F8" s="38"/>
      <c r="G8" s="39"/>
      <c r="H8" s="40"/>
      <c r="I8" s="41"/>
      <c r="J8" s="42"/>
      <c r="K8" s="42"/>
      <c r="L8" s="43"/>
      <c r="M8" s="44"/>
      <c r="N8" s="45"/>
      <c r="O8" s="36"/>
      <c r="P8" s="46"/>
      <c r="Q8" s="47"/>
      <c r="R8" s="47"/>
    </row>
    <row r="9" spans="1:18" ht="40" hidden="1" customHeight="1" x14ac:dyDescent="0.3">
      <c r="A9" s="139"/>
      <c r="B9" s="36"/>
      <c r="C9" s="36"/>
      <c r="D9" s="36"/>
      <c r="E9" s="37"/>
      <c r="F9" s="38"/>
      <c r="G9" s="39"/>
      <c r="H9" s="40"/>
      <c r="I9" s="41"/>
      <c r="J9" s="42"/>
      <c r="K9" s="42"/>
      <c r="L9" s="43"/>
      <c r="M9" s="49"/>
      <c r="N9" s="45"/>
      <c r="O9" s="36"/>
      <c r="P9" s="46"/>
      <c r="Q9" s="47"/>
      <c r="R9" s="47"/>
    </row>
    <row r="10" spans="1:18" ht="40" hidden="1" customHeight="1" x14ac:dyDescent="0.3">
      <c r="A10" s="139"/>
      <c r="B10" s="36"/>
      <c r="C10" s="36"/>
      <c r="D10" s="36"/>
      <c r="E10" s="37"/>
      <c r="F10" s="38"/>
      <c r="G10" s="39"/>
      <c r="H10" s="40"/>
      <c r="I10" s="41"/>
      <c r="J10" s="42"/>
      <c r="K10" s="42"/>
      <c r="L10" s="43"/>
      <c r="M10" s="44"/>
      <c r="N10" s="45"/>
      <c r="O10" s="36"/>
      <c r="P10" s="46"/>
      <c r="Q10" s="47"/>
      <c r="R10" s="47"/>
    </row>
    <row r="11" spans="1:18" ht="40" hidden="1" customHeight="1" x14ac:dyDescent="0.3">
      <c r="A11" s="136"/>
      <c r="B11" s="36"/>
      <c r="C11" s="36"/>
      <c r="D11" s="36"/>
      <c r="E11" s="37"/>
      <c r="F11" s="38"/>
      <c r="G11" s="39"/>
      <c r="H11" s="75"/>
      <c r="I11" s="58"/>
      <c r="J11" s="42"/>
      <c r="K11" s="42"/>
      <c r="L11" s="43"/>
      <c r="M11" s="49"/>
      <c r="N11" s="45"/>
      <c r="O11" s="36"/>
      <c r="P11" s="46"/>
      <c r="Q11" s="47"/>
      <c r="R11" s="47"/>
    </row>
    <row r="12" spans="1:18" ht="40" hidden="1" customHeight="1" x14ac:dyDescent="0.3">
      <c r="A12" s="136"/>
      <c r="B12" s="36"/>
      <c r="C12" s="36"/>
      <c r="D12" s="36"/>
      <c r="E12" s="37"/>
      <c r="F12" s="38"/>
      <c r="G12" s="39"/>
      <c r="H12" s="75"/>
      <c r="I12" s="58"/>
      <c r="J12" s="42"/>
      <c r="K12" s="42"/>
      <c r="L12" s="43"/>
      <c r="M12" s="49"/>
      <c r="N12" s="45"/>
      <c r="O12" s="36"/>
      <c r="P12" s="46"/>
      <c r="Q12" s="47"/>
      <c r="R12" s="47"/>
    </row>
    <row r="13" spans="1:18" ht="40" hidden="1" customHeight="1" x14ac:dyDescent="0.3">
      <c r="A13" s="136"/>
      <c r="B13" s="36"/>
      <c r="C13" s="36"/>
      <c r="D13" s="36"/>
      <c r="E13" s="37"/>
      <c r="F13" s="38"/>
      <c r="G13" s="39"/>
      <c r="H13" s="40"/>
      <c r="I13" s="41"/>
      <c r="J13" s="42"/>
      <c r="K13" s="42"/>
      <c r="L13" s="43"/>
      <c r="M13" s="44"/>
      <c r="N13" s="45"/>
      <c r="O13" s="36"/>
      <c r="P13" s="46"/>
      <c r="Q13" s="47"/>
      <c r="R13" s="47"/>
    </row>
    <row r="14" spans="1:18" ht="40" customHeight="1" x14ac:dyDescent="0.3">
      <c r="A14" s="71"/>
      <c r="B14" s="36"/>
      <c r="C14" s="36"/>
      <c r="D14" s="36"/>
      <c r="E14" s="37"/>
      <c r="F14" s="37"/>
      <c r="G14" s="39"/>
      <c r="H14" s="39"/>
      <c r="I14" s="60"/>
      <c r="J14" s="72"/>
      <c r="K14" s="42"/>
      <c r="L14" s="43"/>
      <c r="M14" s="45"/>
      <c r="N14" s="49"/>
      <c r="O14" s="36"/>
      <c r="P14" s="73"/>
      <c r="Q14" s="74"/>
      <c r="R14" s="47"/>
    </row>
    <row r="15" spans="1:18" ht="40" customHeight="1" x14ac:dyDescent="0.3">
      <c r="A15" s="35"/>
      <c r="B15" s="36"/>
      <c r="C15" s="36"/>
      <c r="D15" s="36"/>
      <c r="E15" s="37"/>
      <c r="F15" s="37"/>
      <c r="G15" s="39"/>
      <c r="H15" s="75"/>
      <c r="I15" s="58"/>
      <c r="J15" s="42"/>
      <c r="K15" s="42"/>
      <c r="L15" s="68"/>
      <c r="M15" s="45"/>
      <c r="N15" s="45"/>
      <c r="O15" s="38"/>
      <c r="P15" s="46"/>
      <c r="Q15" s="47"/>
      <c r="R15" s="47"/>
    </row>
    <row r="16" spans="1:18" ht="40" hidden="1" customHeight="1" x14ac:dyDescent="0.3">
      <c r="A16" s="136"/>
      <c r="B16" s="36"/>
      <c r="C16" s="36"/>
      <c r="D16" s="36"/>
      <c r="E16" s="37"/>
      <c r="F16" s="38"/>
      <c r="G16" s="39"/>
      <c r="H16" s="75"/>
      <c r="I16" s="41"/>
      <c r="J16" s="42"/>
      <c r="K16" s="42"/>
      <c r="L16" s="43"/>
      <c r="M16" s="44"/>
      <c r="N16" s="45"/>
      <c r="O16" s="36"/>
      <c r="P16" s="46"/>
      <c r="Q16" s="70"/>
      <c r="R16" s="47"/>
    </row>
    <row r="17" spans="1:18" s="48" customFormat="1" ht="40" hidden="1" customHeight="1" x14ac:dyDescent="0.3">
      <c r="A17" s="136"/>
      <c r="B17" s="36"/>
      <c r="C17" s="36"/>
      <c r="D17" s="36"/>
      <c r="E17" s="37"/>
      <c r="F17" s="38"/>
      <c r="G17" s="39"/>
      <c r="H17" s="40"/>
      <c r="I17" s="41"/>
      <c r="J17" s="42"/>
      <c r="K17" s="42"/>
      <c r="L17" s="43"/>
      <c r="M17" s="44"/>
      <c r="N17" s="45"/>
      <c r="O17" s="36"/>
      <c r="P17" s="46"/>
      <c r="Q17" s="47"/>
      <c r="R17" s="47"/>
    </row>
    <row r="18" spans="1:18" ht="40" hidden="1" customHeight="1" x14ac:dyDescent="0.3">
      <c r="A18" s="136"/>
      <c r="B18" s="36"/>
      <c r="C18" s="36"/>
      <c r="D18" s="36"/>
      <c r="E18" s="37"/>
      <c r="F18" s="38"/>
      <c r="G18" s="39"/>
      <c r="H18" s="40"/>
      <c r="I18" s="58"/>
      <c r="J18" s="42"/>
      <c r="K18" s="42"/>
      <c r="L18" s="43"/>
      <c r="M18" s="49"/>
      <c r="N18" s="45"/>
      <c r="O18" s="36"/>
      <c r="P18" s="46"/>
      <c r="Q18" s="47"/>
      <c r="R18" s="47"/>
    </row>
    <row r="19" spans="1:18" ht="40" customHeight="1" x14ac:dyDescent="0.3">
      <c r="A19" s="35"/>
      <c r="B19" s="36"/>
      <c r="C19" s="36"/>
      <c r="D19" s="36"/>
      <c r="E19" s="37"/>
      <c r="F19" s="38"/>
      <c r="G19" s="39"/>
      <c r="H19" s="75"/>
      <c r="I19" s="58"/>
      <c r="J19" s="42"/>
      <c r="K19" s="42"/>
      <c r="L19" s="43"/>
      <c r="M19" s="49"/>
      <c r="N19" s="45"/>
      <c r="O19" s="36"/>
      <c r="P19" s="46"/>
      <c r="Q19" s="47"/>
      <c r="R19" s="47"/>
    </row>
    <row r="20" spans="1:18" ht="40" hidden="1" customHeight="1" x14ac:dyDescent="0.3">
      <c r="A20" s="136"/>
      <c r="B20" s="36"/>
      <c r="C20" s="36"/>
      <c r="D20" s="36"/>
      <c r="E20" s="37"/>
      <c r="F20" s="38"/>
      <c r="G20" s="39"/>
      <c r="H20" s="40"/>
      <c r="I20" s="41"/>
      <c r="J20" s="42"/>
      <c r="K20" s="42"/>
      <c r="L20" s="43"/>
      <c r="M20" s="44"/>
      <c r="N20" s="45"/>
      <c r="O20" s="36"/>
      <c r="P20" s="46"/>
      <c r="Q20" s="47"/>
      <c r="R20" s="47"/>
    </row>
    <row r="21" spans="1:18" ht="40" hidden="1" customHeight="1" x14ac:dyDescent="0.3">
      <c r="A21" s="136"/>
      <c r="B21" s="36"/>
      <c r="C21" s="36"/>
      <c r="D21" s="36"/>
      <c r="E21" s="37"/>
      <c r="F21" s="38"/>
      <c r="G21" s="39"/>
      <c r="H21" s="40"/>
      <c r="I21" s="41"/>
      <c r="J21" s="42"/>
      <c r="K21" s="42"/>
      <c r="L21" s="43"/>
      <c r="M21" s="49"/>
      <c r="N21" s="45"/>
      <c r="O21" s="36"/>
      <c r="P21" s="46"/>
      <c r="Q21" s="47"/>
      <c r="R21" s="47"/>
    </row>
    <row r="22" spans="1:18" ht="40" hidden="1" customHeight="1" x14ac:dyDescent="0.3">
      <c r="A22" s="136"/>
      <c r="B22" s="36"/>
      <c r="C22" s="36"/>
      <c r="D22" s="36"/>
      <c r="E22" s="37"/>
      <c r="F22" s="38"/>
      <c r="G22" s="39"/>
      <c r="H22" s="40"/>
      <c r="I22" s="41"/>
      <c r="J22" s="42"/>
      <c r="K22" s="42"/>
      <c r="L22" s="43"/>
      <c r="M22" s="44"/>
      <c r="N22" s="45"/>
      <c r="O22" s="36"/>
      <c r="P22" s="46"/>
      <c r="Q22" s="47"/>
      <c r="R22" s="47"/>
    </row>
    <row r="23" spans="1:18" ht="40" hidden="1" customHeight="1" x14ac:dyDescent="0.3">
      <c r="A23" s="136"/>
      <c r="B23" s="36"/>
      <c r="C23" s="36"/>
      <c r="D23" s="36"/>
      <c r="E23" s="37"/>
      <c r="F23" s="38"/>
      <c r="G23" s="39"/>
      <c r="H23" s="40"/>
      <c r="I23" s="41"/>
      <c r="J23" s="42"/>
      <c r="K23" s="42"/>
      <c r="L23" s="43"/>
      <c r="M23" s="44"/>
      <c r="N23" s="45"/>
      <c r="O23" s="36"/>
      <c r="P23" s="46"/>
      <c r="Q23" s="47"/>
      <c r="R23" s="47"/>
    </row>
    <row r="24" spans="1:18" ht="40" hidden="1" customHeight="1" x14ac:dyDescent="0.3">
      <c r="A24" s="136"/>
      <c r="B24" s="36"/>
      <c r="C24" s="36"/>
      <c r="D24" s="36"/>
      <c r="E24" s="37"/>
      <c r="F24" s="38"/>
      <c r="G24" s="39"/>
      <c r="H24" s="75"/>
      <c r="I24" s="41"/>
      <c r="J24" s="42"/>
      <c r="K24" s="42"/>
      <c r="L24" s="43"/>
      <c r="M24" s="44"/>
      <c r="N24" s="45"/>
      <c r="O24" s="36"/>
      <c r="P24" s="46"/>
      <c r="Q24" s="70"/>
      <c r="R24" s="47"/>
    </row>
    <row r="25" spans="1:18" ht="40" hidden="1" customHeight="1" x14ac:dyDescent="0.3">
      <c r="A25" s="136"/>
      <c r="B25" s="36"/>
      <c r="C25" s="36"/>
      <c r="D25" s="36"/>
      <c r="E25" s="37"/>
      <c r="F25" s="38"/>
      <c r="G25" s="39"/>
      <c r="H25" s="40"/>
      <c r="I25" s="41"/>
      <c r="J25" s="42"/>
      <c r="K25" s="42"/>
      <c r="L25" s="43"/>
      <c r="M25" s="49"/>
      <c r="N25" s="45"/>
      <c r="O25" s="36"/>
      <c r="P25" s="46"/>
      <c r="Q25" s="70"/>
      <c r="R25" s="47"/>
    </row>
    <row r="26" spans="1:18" ht="40" hidden="1" customHeight="1" x14ac:dyDescent="0.3">
      <c r="A26" s="136"/>
      <c r="B26" s="36"/>
      <c r="C26" s="36"/>
      <c r="D26" s="36"/>
      <c r="E26" s="36"/>
      <c r="F26" s="37"/>
      <c r="G26" s="76"/>
      <c r="H26" s="39"/>
      <c r="I26" s="41"/>
      <c r="J26" s="42"/>
      <c r="K26" s="72"/>
      <c r="L26" s="43"/>
      <c r="M26" s="45"/>
      <c r="N26" s="45"/>
      <c r="O26" s="38"/>
      <c r="P26" s="46"/>
      <c r="Q26" s="47"/>
      <c r="R26" s="47"/>
    </row>
    <row r="27" spans="1:18" ht="40" customHeight="1" x14ac:dyDescent="0.3">
      <c r="A27" s="96"/>
      <c r="B27" s="97"/>
      <c r="C27" s="97"/>
      <c r="D27" s="98"/>
      <c r="E27" s="99"/>
      <c r="F27" s="100"/>
      <c r="G27" s="76"/>
      <c r="H27" s="39"/>
      <c r="I27" s="41"/>
      <c r="J27" s="42"/>
      <c r="K27" s="72"/>
      <c r="L27" s="43"/>
      <c r="M27" s="45"/>
      <c r="N27" s="45"/>
      <c r="O27" s="38"/>
      <c r="P27" s="46"/>
      <c r="Q27" s="47"/>
      <c r="R27" s="47"/>
    </row>
    <row r="28" spans="1:18" ht="40" customHeight="1" x14ac:dyDescent="0.35">
      <c r="A28" s="35"/>
      <c r="B28" s="36"/>
      <c r="C28" s="36"/>
      <c r="D28" s="36"/>
      <c r="E28" s="37"/>
      <c r="F28" s="38"/>
      <c r="G28" s="39"/>
      <c r="H28" s="75"/>
      <c r="I28" s="58"/>
      <c r="J28" s="42"/>
      <c r="K28" s="42"/>
      <c r="L28" s="68"/>
      <c r="M28" s="45"/>
      <c r="N28" s="45"/>
      <c r="O28" s="38"/>
      <c r="P28" s="46"/>
      <c r="Q28" s="47"/>
      <c r="R28" s="189"/>
    </row>
    <row r="29" spans="1:18" ht="40" hidden="1" customHeight="1" x14ac:dyDescent="0.35">
      <c r="A29" s="136"/>
      <c r="B29" s="69"/>
      <c r="C29" s="36"/>
      <c r="D29" s="36"/>
      <c r="E29" s="37"/>
      <c r="F29" s="37"/>
      <c r="G29" s="39"/>
      <c r="H29" s="39"/>
      <c r="I29" s="41"/>
      <c r="J29" s="42"/>
      <c r="K29" s="42"/>
      <c r="L29" s="59"/>
      <c r="M29" s="45"/>
      <c r="N29" s="45"/>
      <c r="O29" s="38"/>
      <c r="P29" s="46"/>
      <c r="Q29" s="70"/>
      <c r="R29" s="47"/>
    </row>
    <row r="30" spans="1:18" ht="40" hidden="1" customHeight="1" x14ac:dyDescent="0.3">
      <c r="A30" s="136"/>
      <c r="B30" s="36"/>
      <c r="C30" s="36"/>
      <c r="D30" s="36"/>
      <c r="E30" s="37"/>
      <c r="F30" s="37"/>
      <c r="G30" s="39"/>
      <c r="H30" s="39"/>
      <c r="I30" s="60"/>
      <c r="J30" s="77"/>
      <c r="K30" s="42"/>
      <c r="L30" s="43"/>
      <c r="M30" s="45"/>
      <c r="N30" s="45"/>
      <c r="O30" s="36"/>
      <c r="P30" s="73"/>
      <c r="Q30" s="70"/>
      <c r="R30" s="74"/>
    </row>
    <row r="31" spans="1:18" ht="40" hidden="1" customHeight="1" x14ac:dyDescent="0.3">
      <c r="A31" s="136"/>
      <c r="B31" s="36"/>
      <c r="C31" s="36"/>
      <c r="D31" s="36"/>
      <c r="E31" s="36"/>
      <c r="F31" s="38"/>
      <c r="G31" s="39"/>
      <c r="H31" s="40"/>
      <c r="I31" s="41"/>
      <c r="J31" s="42"/>
      <c r="K31" s="78"/>
      <c r="L31" s="43"/>
      <c r="M31" s="45"/>
      <c r="N31" s="49"/>
      <c r="O31" s="38"/>
      <c r="P31" s="46"/>
      <c r="Q31" s="70"/>
      <c r="R31" s="47"/>
    </row>
    <row r="32" spans="1:18" ht="40" hidden="1" customHeight="1" x14ac:dyDescent="0.3">
      <c r="A32" s="136"/>
      <c r="B32" s="36"/>
      <c r="C32" s="36"/>
      <c r="D32" s="36"/>
      <c r="E32" s="36"/>
      <c r="F32" s="37"/>
      <c r="G32" s="39"/>
      <c r="H32" s="39"/>
      <c r="I32" s="58"/>
      <c r="J32" s="42"/>
      <c r="K32" s="78"/>
      <c r="L32" s="43"/>
      <c r="M32" s="45"/>
      <c r="N32" s="45"/>
      <c r="O32" s="38"/>
      <c r="P32" s="46"/>
      <c r="Q32" s="47"/>
      <c r="R32" s="47"/>
    </row>
    <row r="33" spans="1:18" ht="40" hidden="1" customHeight="1" x14ac:dyDescent="0.3">
      <c r="A33" s="136"/>
      <c r="B33" s="36"/>
      <c r="C33" s="36"/>
      <c r="D33" s="36"/>
      <c r="E33" s="36"/>
      <c r="F33" s="37"/>
      <c r="G33" s="76"/>
      <c r="H33" s="39"/>
      <c r="I33" s="41"/>
      <c r="J33" s="42"/>
      <c r="K33" s="72"/>
      <c r="L33" s="43"/>
      <c r="M33" s="45"/>
      <c r="N33" s="45"/>
      <c r="O33" s="38"/>
      <c r="P33" s="46"/>
      <c r="Q33" s="47"/>
      <c r="R33" s="47"/>
    </row>
    <row r="34" spans="1:18" ht="40" hidden="1" customHeight="1" x14ac:dyDescent="0.3">
      <c r="A34" s="149"/>
      <c r="B34" s="36"/>
      <c r="C34" s="36"/>
      <c r="D34" s="36"/>
      <c r="E34" s="37"/>
      <c r="F34" s="37"/>
      <c r="G34" s="51"/>
      <c r="H34" s="52"/>
      <c r="I34" s="53"/>
      <c r="J34" s="54"/>
      <c r="K34" s="54"/>
      <c r="L34" s="55"/>
      <c r="M34" s="56"/>
      <c r="N34" s="57"/>
      <c r="O34" s="38"/>
      <c r="P34" s="46"/>
      <c r="Q34" s="47"/>
      <c r="R34" s="47"/>
    </row>
    <row r="35" spans="1:18" ht="40" hidden="1" customHeight="1" x14ac:dyDescent="0.3">
      <c r="A35" s="136"/>
      <c r="B35" s="36"/>
      <c r="C35" s="36"/>
      <c r="D35" s="36"/>
      <c r="E35" s="37"/>
      <c r="F35" s="37"/>
      <c r="G35" s="39"/>
      <c r="H35" s="39"/>
      <c r="I35" s="41"/>
      <c r="J35" s="42"/>
      <c r="K35" s="42"/>
      <c r="L35" s="59"/>
      <c r="M35" s="45"/>
      <c r="N35" s="45"/>
      <c r="O35" s="38"/>
      <c r="P35" s="46"/>
      <c r="Q35" s="47"/>
      <c r="R35" s="47"/>
    </row>
    <row r="36" spans="1:18" ht="40" customHeight="1" x14ac:dyDescent="0.3">
      <c r="A36" s="35"/>
      <c r="B36" s="36"/>
      <c r="C36" s="36"/>
      <c r="D36" s="36"/>
      <c r="E36" s="37"/>
      <c r="F36" s="38"/>
      <c r="G36" s="39"/>
      <c r="H36" s="80"/>
      <c r="I36" s="58"/>
      <c r="J36" s="42"/>
      <c r="K36" s="42"/>
      <c r="L36" s="68"/>
      <c r="M36" s="49"/>
      <c r="N36" s="45"/>
      <c r="O36" s="36"/>
      <c r="P36" s="46"/>
      <c r="Q36" s="47"/>
      <c r="R36" s="74"/>
    </row>
    <row r="37" spans="1:18" ht="40" customHeight="1" x14ac:dyDescent="0.3">
      <c r="A37" s="35"/>
      <c r="B37" s="36"/>
      <c r="C37" s="36"/>
      <c r="D37" s="36"/>
      <c r="E37" s="36"/>
      <c r="F37" s="37"/>
      <c r="G37" s="39"/>
      <c r="H37" s="75"/>
      <c r="I37" s="60"/>
      <c r="J37" s="78"/>
      <c r="K37" s="72"/>
      <c r="L37" s="43"/>
      <c r="M37" s="45"/>
      <c r="N37" s="45"/>
      <c r="O37" s="36"/>
      <c r="P37" s="73"/>
      <c r="Q37" s="74"/>
      <c r="R37" s="47"/>
    </row>
    <row r="38" spans="1:18" ht="40" hidden="1" customHeight="1" x14ac:dyDescent="0.3">
      <c r="A38" s="150"/>
      <c r="B38" s="36"/>
      <c r="C38" s="36"/>
      <c r="D38" s="36"/>
      <c r="E38" s="36"/>
      <c r="F38" s="37"/>
      <c r="G38" s="39"/>
      <c r="H38" s="39"/>
      <c r="I38" s="60"/>
      <c r="J38" s="72"/>
      <c r="K38" s="42"/>
      <c r="L38" s="43"/>
      <c r="M38" s="44"/>
      <c r="N38" s="45"/>
      <c r="O38" s="36"/>
      <c r="P38" s="73"/>
      <c r="Q38" s="74"/>
      <c r="R38" s="74"/>
    </row>
    <row r="39" spans="1:18" ht="40" hidden="1" customHeight="1" x14ac:dyDescent="0.3">
      <c r="A39" s="35"/>
      <c r="B39" s="36"/>
      <c r="C39" s="36"/>
      <c r="D39" s="36"/>
      <c r="E39" s="37"/>
      <c r="F39" s="37"/>
      <c r="G39" s="39"/>
      <c r="H39" s="39"/>
      <c r="I39" s="41"/>
      <c r="J39" s="42"/>
      <c r="K39" s="42"/>
      <c r="L39" s="59"/>
      <c r="M39" s="45"/>
      <c r="N39" s="45"/>
      <c r="O39" s="38"/>
      <c r="P39" s="46"/>
      <c r="Q39" s="47"/>
      <c r="R39" s="47"/>
    </row>
    <row r="40" spans="1:18" ht="40" hidden="1" customHeight="1" x14ac:dyDescent="0.3">
      <c r="A40" s="136"/>
      <c r="B40" s="36"/>
      <c r="C40" s="36"/>
      <c r="D40" s="36"/>
      <c r="E40" s="37"/>
      <c r="F40" s="37"/>
      <c r="G40" s="39"/>
      <c r="H40" s="39"/>
      <c r="I40" s="41"/>
      <c r="J40" s="42"/>
      <c r="K40" s="42"/>
      <c r="L40" s="59"/>
      <c r="M40" s="45"/>
      <c r="N40" s="45"/>
      <c r="O40" s="38"/>
      <c r="P40" s="46"/>
      <c r="Q40" s="47"/>
      <c r="R40" s="47"/>
    </row>
    <row r="41" spans="1:18" ht="40" hidden="1" customHeight="1" x14ac:dyDescent="0.3">
      <c r="A41" s="136"/>
      <c r="B41" s="36"/>
      <c r="C41" s="36"/>
      <c r="D41" s="36"/>
      <c r="E41" s="36"/>
      <c r="F41" s="37"/>
      <c r="G41" s="39"/>
      <c r="H41" s="39"/>
      <c r="I41" s="41"/>
      <c r="J41" s="42"/>
      <c r="K41" s="78"/>
      <c r="L41" s="43"/>
      <c r="M41" s="44"/>
      <c r="N41" s="45"/>
      <c r="O41" s="38"/>
      <c r="P41" s="46"/>
      <c r="Q41" s="47"/>
      <c r="R41" s="47"/>
    </row>
    <row r="42" spans="1:18" ht="40" hidden="1" customHeight="1" x14ac:dyDescent="0.3">
      <c r="A42" s="136"/>
      <c r="B42" s="36"/>
      <c r="C42" s="36"/>
      <c r="D42" s="36"/>
      <c r="E42" s="36"/>
      <c r="F42" s="26"/>
      <c r="G42" s="151"/>
      <c r="H42" s="39"/>
      <c r="I42" s="152"/>
      <c r="J42" s="42"/>
      <c r="K42" s="42"/>
      <c r="L42" s="43"/>
      <c r="M42" s="153"/>
      <c r="N42" s="45"/>
      <c r="O42" s="38"/>
      <c r="P42" s="46"/>
      <c r="Q42" s="47"/>
      <c r="R42" s="47"/>
    </row>
    <row r="43" spans="1:18" ht="40" hidden="1" customHeight="1" x14ac:dyDescent="0.3">
      <c r="A43" s="136"/>
      <c r="B43" s="36"/>
      <c r="C43" s="36"/>
      <c r="D43" s="36"/>
      <c r="E43" s="36"/>
      <c r="F43" s="37"/>
      <c r="G43" s="76"/>
      <c r="H43" s="39"/>
      <c r="I43" s="41"/>
      <c r="J43" s="42"/>
      <c r="K43" s="78"/>
      <c r="L43" s="43"/>
      <c r="M43" s="44"/>
      <c r="N43" s="45"/>
      <c r="O43" s="36"/>
      <c r="P43" s="46"/>
      <c r="Q43" s="47"/>
      <c r="R43" s="47"/>
    </row>
    <row r="44" spans="1:18" ht="40" hidden="1" customHeight="1" x14ac:dyDescent="0.3">
      <c r="A44" s="136"/>
      <c r="B44" s="36"/>
      <c r="C44" s="36"/>
      <c r="D44" s="36"/>
      <c r="E44" s="36"/>
      <c r="F44" s="37"/>
      <c r="G44" s="39"/>
      <c r="H44" s="39"/>
      <c r="I44" s="58"/>
      <c r="J44" s="42"/>
      <c r="K44" s="42"/>
      <c r="L44" s="43"/>
      <c r="M44" s="49"/>
      <c r="N44" s="45"/>
      <c r="O44" s="36"/>
      <c r="P44" s="73"/>
      <c r="Q44" s="74"/>
      <c r="R44" s="74"/>
    </row>
    <row r="45" spans="1:18" ht="40" hidden="1" customHeight="1" x14ac:dyDescent="0.3">
      <c r="A45" s="136"/>
      <c r="B45" s="36"/>
      <c r="C45" s="36"/>
      <c r="D45" s="36"/>
      <c r="E45" s="36"/>
      <c r="F45" s="38"/>
      <c r="G45" s="39"/>
      <c r="H45" s="39"/>
      <c r="I45" s="60"/>
      <c r="J45" s="42"/>
      <c r="K45" s="42"/>
      <c r="L45" s="43"/>
      <c r="M45" s="45"/>
      <c r="N45" s="45"/>
      <c r="O45" s="79"/>
      <c r="P45" s="46"/>
      <c r="Q45" s="47"/>
      <c r="R45" s="47"/>
    </row>
    <row r="46" spans="1:18" ht="40" hidden="1" customHeight="1" x14ac:dyDescent="0.3">
      <c r="A46" s="164"/>
      <c r="B46" s="104"/>
      <c r="C46" s="36"/>
      <c r="D46" s="36"/>
      <c r="E46" s="37"/>
      <c r="F46" s="38"/>
      <c r="G46" s="76"/>
      <c r="H46" s="39"/>
      <c r="I46" s="60"/>
      <c r="J46" s="42"/>
      <c r="K46" s="72"/>
      <c r="L46" s="43"/>
      <c r="M46" s="49"/>
      <c r="N46" s="45"/>
      <c r="O46" s="38"/>
      <c r="P46" s="46"/>
      <c r="Q46" s="47"/>
      <c r="R46" s="47"/>
    </row>
    <row r="47" spans="1:18" ht="40" hidden="1" customHeight="1" x14ac:dyDescent="0.3">
      <c r="A47" s="136"/>
      <c r="B47" s="36"/>
      <c r="C47" s="36"/>
      <c r="D47" s="36"/>
      <c r="E47" s="37"/>
      <c r="F47" s="38"/>
      <c r="G47" s="39"/>
      <c r="H47" s="80"/>
      <c r="I47" s="41"/>
      <c r="J47" s="42"/>
      <c r="K47" s="42"/>
      <c r="L47" s="59"/>
      <c r="M47" s="44"/>
      <c r="N47" s="45"/>
      <c r="O47" s="36"/>
      <c r="P47" s="46"/>
      <c r="Q47" s="47"/>
      <c r="R47" s="47"/>
    </row>
    <row r="48" spans="1:18" ht="40" hidden="1" customHeight="1" x14ac:dyDescent="0.3">
      <c r="A48" s="136"/>
      <c r="B48" s="36"/>
      <c r="C48" s="36"/>
      <c r="D48" s="36"/>
      <c r="E48" s="36"/>
      <c r="F48" s="37"/>
      <c r="G48" s="39"/>
      <c r="H48" s="39"/>
      <c r="I48" s="58"/>
      <c r="J48" s="42"/>
      <c r="K48" s="72"/>
      <c r="L48" s="43"/>
      <c r="M48" s="49"/>
      <c r="N48" s="45"/>
      <c r="O48" s="36"/>
      <c r="P48" s="46"/>
      <c r="Q48" s="47"/>
      <c r="R48" s="47"/>
    </row>
    <row r="49" spans="1:18" ht="40" hidden="1" customHeight="1" x14ac:dyDescent="0.3">
      <c r="A49" s="136"/>
      <c r="B49" s="36"/>
      <c r="C49" s="36"/>
      <c r="D49" s="36"/>
      <c r="E49" s="116"/>
      <c r="F49" s="37"/>
      <c r="G49" s="39"/>
      <c r="H49" s="39"/>
      <c r="I49" s="60"/>
      <c r="J49" s="42"/>
      <c r="K49" s="72"/>
      <c r="L49" s="43"/>
      <c r="M49" s="49"/>
      <c r="N49" s="45"/>
      <c r="O49" s="79"/>
      <c r="P49" s="46"/>
      <c r="Q49" s="47"/>
      <c r="R49" s="47"/>
    </row>
    <row r="50" spans="1:18" ht="40" hidden="1" customHeight="1" x14ac:dyDescent="0.3">
      <c r="A50" s="136"/>
      <c r="B50" s="36"/>
      <c r="C50" s="36"/>
      <c r="D50" s="36"/>
      <c r="E50" s="36"/>
      <c r="F50" s="37"/>
      <c r="G50" s="165"/>
      <c r="H50" s="165"/>
      <c r="I50" s="166"/>
      <c r="J50" s="167"/>
      <c r="K50" s="167"/>
      <c r="L50" s="168"/>
      <c r="M50" s="169"/>
      <c r="N50" s="169"/>
      <c r="O50" s="170"/>
      <c r="P50" s="171"/>
      <c r="Q50" s="74"/>
      <c r="R50" s="74"/>
    </row>
    <row r="51" spans="1:18" ht="40" hidden="1" customHeight="1" x14ac:dyDescent="0.3">
      <c r="A51" s="136"/>
      <c r="B51" s="36"/>
      <c r="C51" s="36"/>
      <c r="D51" s="36"/>
      <c r="E51" s="37"/>
      <c r="F51" s="36"/>
      <c r="G51" s="111"/>
      <c r="H51" s="172"/>
      <c r="I51" s="173"/>
      <c r="J51" s="174"/>
      <c r="K51" s="107"/>
      <c r="L51" s="175"/>
      <c r="M51" s="176"/>
      <c r="N51" s="108"/>
      <c r="O51" s="109"/>
      <c r="P51" s="110"/>
      <c r="Q51" s="74"/>
      <c r="R51" s="47"/>
    </row>
    <row r="52" spans="1:18" ht="40" customHeight="1" x14ac:dyDescent="0.3">
      <c r="A52" s="35"/>
      <c r="B52" s="36"/>
      <c r="C52" s="36"/>
      <c r="D52" s="36"/>
      <c r="E52" s="37"/>
      <c r="F52" s="38"/>
      <c r="G52" s="39"/>
      <c r="H52" s="40"/>
      <c r="I52" s="41"/>
      <c r="J52" s="42"/>
      <c r="K52" s="42"/>
      <c r="L52" s="43"/>
      <c r="M52" s="49"/>
      <c r="N52" s="45"/>
      <c r="O52" s="36"/>
      <c r="P52" s="46"/>
      <c r="Q52" s="47"/>
      <c r="R52" s="47"/>
    </row>
    <row r="53" spans="1:18" ht="40" customHeight="1" x14ac:dyDescent="0.3">
      <c r="A53" s="35"/>
      <c r="B53" s="36"/>
      <c r="C53" s="36"/>
      <c r="D53" s="36"/>
      <c r="E53" s="37"/>
      <c r="F53" s="38"/>
      <c r="G53" s="39"/>
      <c r="H53" s="75"/>
      <c r="I53" s="58"/>
      <c r="J53" s="42"/>
      <c r="K53" s="42"/>
      <c r="L53" s="43"/>
      <c r="M53" s="44"/>
      <c r="N53" s="45"/>
      <c r="O53" s="36"/>
      <c r="P53" s="46"/>
      <c r="Q53" s="47"/>
      <c r="R53" s="47"/>
    </row>
    <row r="54" spans="1:18" ht="40" hidden="1" customHeight="1" x14ac:dyDescent="0.3">
      <c r="A54" s="136" t="s">
        <v>61</v>
      </c>
      <c r="B54" s="36" t="s">
        <v>268</v>
      </c>
      <c r="C54" s="36" t="s">
        <v>269</v>
      </c>
      <c r="D54" s="36" t="s">
        <v>20</v>
      </c>
      <c r="E54" s="36" t="s">
        <v>246</v>
      </c>
      <c r="F54" s="37">
        <v>31</v>
      </c>
      <c r="G54" s="39"/>
      <c r="H54" s="39" t="s">
        <v>19</v>
      </c>
      <c r="I54" s="58" t="s">
        <v>19</v>
      </c>
      <c r="J54" s="42"/>
      <c r="K54" s="42"/>
      <c r="L54" s="43"/>
      <c r="M54" s="44" t="s">
        <v>19</v>
      </c>
      <c r="N54" s="45"/>
      <c r="O54" s="36"/>
      <c r="P54" s="73"/>
      <c r="Q54" s="74"/>
      <c r="R54" s="47"/>
    </row>
    <row r="55" spans="1:18" ht="40" hidden="1" customHeight="1" x14ac:dyDescent="0.3">
      <c r="A55" s="154" t="s">
        <v>266</v>
      </c>
      <c r="B55" s="104" t="s">
        <v>284</v>
      </c>
      <c r="C55" s="36" t="s">
        <v>16</v>
      </c>
      <c r="D55" s="36" t="s">
        <v>16</v>
      </c>
      <c r="E55" s="37" t="s">
        <v>246</v>
      </c>
      <c r="F55" s="37">
        <v>30</v>
      </c>
      <c r="G55" s="39"/>
      <c r="H55" s="40"/>
      <c r="I55" s="60"/>
      <c r="J55" s="72"/>
      <c r="K55" s="42" t="s">
        <v>19</v>
      </c>
      <c r="L55" s="43"/>
      <c r="M55" s="44" t="s">
        <v>19</v>
      </c>
      <c r="N55" s="45"/>
      <c r="O55" s="38"/>
      <c r="P55" s="46"/>
      <c r="Q55" s="47" t="s">
        <v>247</v>
      </c>
      <c r="R55" s="47"/>
    </row>
    <row r="56" spans="1:18" ht="40" hidden="1" customHeight="1" x14ac:dyDescent="0.3">
      <c r="A56" s="136" t="s">
        <v>266</v>
      </c>
      <c r="B56" s="36" t="s">
        <v>277</v>
      </c>
      <c r="C56" s="36" t="s">
        <v>97</v>
      </c>
      <c r="D56" s="36" t="s">
        <v>97</v>
      </c>
      <c r="E56" s="36" t="s">
        <v>246</v>
      </c>
      <c r="F56" s="37">
        <v>29</v>
      </c>
      <c r="G56" s="39"/>
      <c r="H56" s="39"/>
      <c r="I56" s="60"/>
      <c r="J56" s="72"/>
      <c r="K56" s="42" t="s">
        <v>19</v>
      </c>
      <c r="L56" s="43"/>
      <c r="M56" s="45" t="s">
        <v>19</v>
      </c>
      <c r="N56" s="45"/>
      <c r="O56" s="36"/>
      <c r="P56" s="73"/>
      <c r="Q56" s="74" t="s">
        <v>278</v>
      </c>
      <c r="R56" s="47"/>
    </row>
    <row r="57" spans="1:18" ht="40" hidden="1" customHeight="1" x14ac:dyDescent="0.3">
      <c r="A57" s="136" t="s">
        <v>270</v>
      </c>
      <c r="B57" s="36" t="s">
        <v>271</v>
      </c>
      <c r="C57" s="36" t="s">
        <v>20</v>
      </c>
      <c r="D57" s="36" t="s">
        <v>20</v>
      </c>
      <c r="E57" s="36" t="s">
        <v>267</v>
      </c>
      <c r="F57" s="37">
        <v>25</v>
      </c>
      <c r="G57" s="76"/>
      <c r="H57" s="39" t="s">
        <v>32</v>
      </c>
      <c r="I57" s="60" t="s">
        <v>19</v>
      </c>
      <c r="J57" s="42"/>
      <c r="K57" s="72"/>
      <c r="L57" s="43"/>
      <c r="M57" s="45"/>
      <c r="N57" s="45"/>
      <c r="O57" s="38"/>
      <c r="P57" s="46"/>
      <c r="Q57" s="47" t="s">
        <v>247</v>
      </c>
      <c r="R57" s="47"/>
    </row>
    <row r="58" spans="1:18" ht="40" hidden="1" customHeight="1" x14ac:dyDescent="0.3">
      <c r="A58" s="136" t="s">
        <v>265</v>
      </c>
      <c r="B58" s="36" t="s">
        <v>285</v>
      </c>
      <c r="C58" s="36" t="s">
        <v>16</v>
      </c>
      <c r="D58" s="36" t="s">
        <v>16</v>
      </c>
      <c r="E58" s="37" t="s">
        <v>246</v>
      </c>
      <c r="F58" s="37">
        <v>30</v>
      </c>
      <c r="G58" s="39"/>
      <c r="H58" s="39"/>
      <c r="I58" s="58" t="s">
        <v>19</v>
      </c>
      <c r="J58" s="42" t="s">
        <v>32</v>
      </c>
      <c r="K58" s="42"/>
      <c r="L58" s="59"/>
      <c r="M58" s="45"/>
      <c r="N58" s="45"/>
      <c r="O58" s="38"/>
      <c r="P58" s="46"/>
      <c r="Q58" s="47" t="s">
        <v>247</v>
      </c>
      <c r="R58" s="47"/>
    </row>
    <row r="59" spans="1:18" ht="40" hidden="1" customHeight="1" x14ac:dyDescent="0.3">
      <c r="A59" s="136" t="s">
        <v>100</v>
      </c>
      <c r="B59" s="36" t="s">
        <v>282</v>
      </c>
      <c r="C59" s="36" t="s">
        <v>101</v>
      </c>
      <c r="D59" s="36" t="s">
        <v>101</v>
      </c>
      <c r="E59" s="37" t="s">
        <v>246</v>
      </c>
      <c r="F59" s="38"/>
      <c r="G59" s="39" t="s">
        <v>19</v>
      </c>
      <c r="H59" s="40"/>
      <c r="I59" s="41"/>
      <c r="J59" s="42"/>
      <c r="K59" s="42" t="s">
        <v>19</v>
      </c>
      <c r="L59" s="59"/>
      <c r="M59" s="45"/>
      <c r="N59" s="45"/>
      <c r="O59" s="38"/>
      <c r="P59" s="46"/>
      <c r="Q59" s="47" t="s">
        <v>247</v>
      </c>
      <c r="R59" s="47"/>
    </row>
    <row r="60" spans="1:18" ht="40" hidden="1" customHeight="1" x14ac:dyDescent="0.3">
      <c r="A60" s="136" t="s">
        <v>250</v>
      </c>
      <c r="B60" s="36" t="s">
        <v>251</v>
      </c>
      <c r="C60" s="36" t="s">
        <v>111</v>
      </c>
      <c r="D60" s="36" t="s">
        <v>249</v>
      </c>
      <c r="E60" s="37" t="s">
        <v>252</v>
      </c>
      <c r="F60" s="37" t="s">
        <v>253</v>
      </c>
      <c r="G60" s="39"/>
      <c r="H60" s="39"/>
      <c r="I60" s="58"/>
      <c r="J60" s="42"/>
      <c r="K60" s="42" t="s">
        <v>19</v>
      </c>
      <c r="L60" s="59"/>
      <c r="M60" s="45" t="s">
        <v>19</v>
      </c>
      <c r="N60" s="45"/>
      <c r="O60" s="38"/>
      <c r="P60" s="46"/>
      <c r="Q60" s="47" t="s">
        <v>247</v>
      </c>
      <c r="R60" s="47"/>
    </row>
    <row r="61" spans="1:18" ht="40" hidden="1" customHeight="1" x14ac:dyDescent="0.3">
      <c r="A61" s="136" t="s">
        <v>250</v>
      </c>
      <c r="B61" s="36" t="s">
        <v>254</v>
      </c>
      <c r="C61" s="36" t="s">
        <v>111</v>
      </c>
      <c r="D61" s="36" t="s">
        <v>249</v>
      </c>
      <c r="E61" s="37" t="s">
        <v>252</v>
      </c>
      <c r="F61" s="37" t="s">
        <v>255</v>
      </c>
      <c r="G61" s="39"/>
      <c r="H61" s="39"/>
      <c r="I61" s="60"/>
      <c r="J61" s="42"/>
      <c r="K61" s="61" t="s">
        <v>19</v>
      </c>
      <c r="L61" s="43"/>
      <c r="M61" s="62" t="s">
        <v>19</v>
      </c>
      <c r="N61" s="45"/>
      <c r="O61" s="38"/>
      <c r="P61" s="46"/>
      <c r="Q61" s="47" t="s">
        <v>247</v>
      </c>
      <c r="R61" s="47"/>
    </row>
    <row r="62" spans="1:18" ht="40" hidden="1" customHeight="1" x14ac:dyDescent="0.3">
      <c r="A62" s="136" t="s">
        <v>250</v>
      </c>
      <c r="B62" s="36" t="s">
        <v>256</v>
      </c>
      <c r="C62" s="36" t="s">
        <v>111</v>
      </c>
      <c r="D62" s="36" t="s">
        <v>249</v>
      </c>
      <c r="E62" s="37" t="s">
        <v>252</v>
      </c>
      <c r="F62" s="37" t="s">
        <v>255</v>
      </c>
      <c r="G62" s="39"/>
      <c r="H62" s="39"/>
      <c r="I62" s="58"/>
      <c r="J62" s="42"/>
      <c r="K62" s="42" t="s">
        <v>19</v>
      </c>
      <c r="L62" s="59"/>
      <c r="M62" s="45" t="s">
        <v>19</v>
      </c>
      <c r="N62" s="45"/>
      <c r="O62" s="38"/>
      <c r="P62" s="46"/>
      <c r="Q62" s="114" t="s">
        <v>247</v>
      </c>
      <c r="R62" s="47"/>
    </row>
    <row r="63" spans="1:18" ht="40" hidden="1" customHeight="1" x14ac:dyDescent="0.25">
      <c r="A63" s="88" t="s">
        <v>272</v>
      </c>
      <c r="B63" s="88" t="s">
        <v>294</v>
      </c>
      <c r="C63" s="88" t="s">
        <v>44</v>
      </c>
      <c r="D63" s="88" t="s">
        <v>44</v>
      </c>
      <c r="E63" s="88" t="s">
        <v>246</v>
      </c>
      <c r="F63" s="88">
        <v>23</v>
      </c>
      <c r="G63" s="89" t="s">
        <v>19</v>
      </c>
      <c r="H63" s="89"/>
      <c r="I63" s="90" t="s">
        <v>19</v>
      </c>
      <c r="J63" s="91" t="s">
        <v>19</v>
      </c>
      <c r="K63" s="91"/>
      <c r="L63" s="92"/>
      <c r="M63" s="93"/>
      <c r="N63" s="93"/>
      <c r="O63" s="88"/>
      <c r="P63" s="88"/>
      <c r="Q63" s="88" t="s">
        <v>260</v>
      </c>
      <c r="R63" s="47"/>
    </row>
    <row r="64" spans="1:18" ht="40" hidden="1" customHeight="1" x14ac:dyDescent="0.25">
      <c r="A64" s="88" t="s">
        <v>272</v>
      </c>
      <c r="B64" s="88" t="s">
        <v>273</v>
      </c>
      <c r="C64" s="88" t="s">
        <v>20</v>
      </c>
      <c r="D64" s="88" t="s">
        <v>20</v>
      </c>
      <c r="E64" s="88" t="s">
        <v>246</v>
      </c>
      <c r="F64" s="88">
        <v>26</v>
      </c>
      <c r="G64" s="89" t="s">
        <v>19</v>
      </c>
      <c r="H64" s="89"/>
      <c r="I64" s="90"/>
      <c r="J64" s="91" t="s">
        <v>19</v>
      </c>
      <c r="K64" s="91"/>
      <c r="L64" s="92"/>
      <c r="M64" s="93" t="s">
        <v>19</v>
      </c>
      <c r="N64" s="93"/>
      <c r="O64" s="88"/>
      <c r="P64" s="88"/>
      <c r="Q64" s="88" t="s">
        <v>260</v>
      </c>
      <c r="R64" s="47"/>
    </row>
    <row r="65" spans="1:18" ht="40" hidden="1" customHeight="1" x14ac:dyDescent="0.25">
      <c r="A65" s="88" t="s">
        <v>272</v>
      </c>
      <c r="B65" s="88" t="s">
        <v>274</v>
      </c>
      <c r="C65" s="88" t="s">
        <v>20</v>
      </c>
      <c r="D65" s="88" t="s">
        <v>20</v>
      </c>
      <c r="E65" s="88" t="s">
        <v>246</v>
      </c>
      <c r="F65" s="88">
        <v>26</v>
      </c>
      <c r="G65" s="89" t="s">
        <v>19</v>
      </c>
      <c r="H65" s="89"/>
      <c r="I65" s="90"/>
      <c r="J65" s="91" t="s">
        <v>19</v>
      </c>
      <c r="K65" s="91"/>
      <c r="L65" s="92"/>
      <c r="M65" s="93" t="s">
        <v>19</v>
      </c>
      <c r="N65" s="93"/>
      <c r="O65" s="88"/>
      <c r="P65" s="88"/>
      <c r="Q65" s="88" t="s">
        <v>260</v>
      </c>
      <c r="R65" s="47"/>
    </row>
    <row r="66" spans="1:18" ht="40" hidden="1" customHeight="1" x14ac:dyDescent="0.3">
      <c r="A66" s="88" t="s">
        <v>272</v>
      </c>
      <c r="B66" s="177" t="s">
        <v>295</v>
      </c>
      <c r="C66" s="177" t="s">
        <v>44</v>
      </c>
      <c r="D66" s="36" t="s">
        <v>44</v>
      </c>
      <c r="E66" s="37" t="s">
        <v>246</v>
      </c>
      <c r="F66" s="38">
        <v>23</v>
      </c>
      <c r="G66" s="39" t="s">
        <v>19</v>
      </c>
      <c r="H66" s="75"/>
      <c r="I66" s="58" t="s">
        <v>19</v>
      </c>
      <c r="J66" s="42" t="s">
        <v>19</v>
      </c>
      <c r="K66" s="42"/>
      <c r="L66" s="68"/>
      <c r="M66" s="45"/>
      <c r="N66" s="45"/>
      <c r="O66" s="38"/>
      <c r="P66" s="46"/>
      <c r="Q66" s="88" t="s">
        <v>260</v>
      </c>
      <c r="R66" s="47"/>
    </row>
    <row r="67" spans="1:18" ht="40" hidden="1" customHeight="1" x14ac:dyDescent="0.3">
      <c r="A67" s="136" t="s">
        <v>265</v>
      </c>
      <c r="B67" s="36" t="s">
        <v>283</v>
      </c>
      <c r="C67" s="36" t="s">
        <v>101</v>
      </c>
      <c r="D67" s="36" t="s">
        <v>101</v>
      </c>
      <c r="E67" s="37" t="s">
        <v>246</v>
      </c>
      <c r="F67" s="38">
        <v>29</v>
      </c>
      <c r="G67" s="39"/>
      <c r="H67" s="75"/>
      <c r="I67" s="58" t="s">
        <v>19</v>
      </c>
      <c r="J67" s="42"/>
      <c r="K67" s="42" t="s">
        <v>19</v>
      </c>
      <c r="L67" s="68"/>
      <c r="M67" s="45" t="s">
        <v>19</v>
      </c>
      <c r="N67" s="45"/>
      <c r="O67" s="38"/>
      <c r="P67" s="46"/>
      <c r="Q67" s="47" t="s">
        <v>247</v>
      </c>
      <c r="R67" s="47"/>
    </row>
    <row r="68" spans="1:18" ht="40" hidden="1" customHeight="1" x14ac:dyDescent="0.3">
      <c r="A68" s="136"/>
      <c r="B68" s="36"/>
      <c r="C68" s="36"/>
      <c r="D68" s="36"/>
      <c r="E68" s="37"/>
      <c r="F68" s="38"/>
      <c r="G68" s="39"/>
      <c r="H68" s="75"/>
      <c r="I68" s="58"/>
      <c r="J68" s="42"/>
      <c r="K68" s="42"/>
      <c r="L68" s="68"/>
      <c r="M68" s="45"/>
      <c r="N68" s="45"/>
      <c r="O68" s="38"/>
      <c r="P68" s="46"/>
      <c r="Q68" s="47"/>
      <c r="R68" s="47"/>
    </row>
    <row r="69" spans="1:18" ht="40" hidden="1" customHeight="1" x14ac:dyDescent="0.3">
      <c r="A69" s="136"/>
      <c r="B69" s="36"/>
      <c r="C69" s="36"/>
      <c r="D69" s="36"/>
      <c r="E69" s="37"/>
      <c r="F69" s="38"/>
      <c r="G69" s="39"/>
      <c r="H69" s="80"/>
      <c r="I69" s="58"/>
      <c r="J69" s="42"/>
      <c r="K69" s="42"/>
      <c r="L69" s="68"/>
      <c r="M69" s="49"/>
      <c r="N69" s="45"/>
      <c r="O69" s="36"/>
      <c r="P69" s="46"/>
      <c r="Q69" s="47"/>
      <c r="R69" s="47"/>
    </row>
    <row r="70" spans="1:18" ht="40" hidden="1" customHeight="1" x14ac:dyDescent="0.3">
      <c r="A70" s="136"/>
      <c r="B70" s="36"/>
      <c r="C70" s="36"/>
      <c r="D70" s="36"/>
      <c r="E70" s="36"/>
      <c r="F70" s="37"/>
      <c r="G70" s="39"/>
      <c r="H70" s="39"/>
      <c r="I70" s="58"/>
      <c r="J70" s="42"/>
      <c r="K70" s="42"/>
      <c r="L70" s="43"/>
      <c r="M70" s="44"/>
      <c r="N70" s="45"/>
      <c r="O70" s="36"/>
      <c r="P70" s="73"/>
      <c r="Q70" s="74"/>
      <c r="R70" s="74"/>
    </row>
    <row r="71" spans="1:18" ht="40" hidden="1" customHeight="1" x14ac:dyDescent="0.3">
      <c r="A71" s="154"/>
      <c r="B71" s="104"/>
      <c r="C71" s="36"/>
      <c r="D71" s="36"/>
      <c r="E71" s="37"/>
      <c r="F71" s="37"/>
      <c r="G71" s="39"/>
      <c r="H71" s="40"/>
      <c r="I71" s="60"/>
      <c r="J71" s="72"/>
      <c r="K71" s="42"/>
      <c r="L71" s="43"/>
      <c r="M71" s="44"/>
      <c r="N71" s="45"/>
      <c r="O71" s="38"/>
      <c r="P71" s="46"/>
      <c r="Q71" s="47"/>
      <c r="R71" s="47"/>
    </row>
    <row r="72" spans="1:18" ht="30" customHeight="1" x14ac:dyDescent="0.3">
      <c r="A72" s="35"/>
      <c r="B72" s="36"/>
      <c r="C72" s="36"/>
      <c r="D72" s="36"/>
      <c r="E72" s="36"/>
      <c r="F72" s="37"/>
      <c r="G72" s="39"/>
      <c r="H72" s="39"/>
      <c r="I72" s="60"/>
      <c r="J72" s="72"/>
      <c r="K72" s="42"/>
      <c r="L72" s="43"/>
      <c r="M72" s="45"/>
      <c r="N72" s="45"/>
      <c r="O72" s="36"/>
      <c r="P72" s="73"/>
      <c r="Q72" s="74"/>
      <c r="R72" s="74"/>
    </row>
    <row r="73" spans="1:18" ht="33.75" customHeight="1" x14ac:dyDescent="0.3">
      <c r="A73" s="35"/>
      <c r="B73" s="36"/>
      <c r="C73" s="36"/>
      <c r="D73" s="36"/>
      <c r="E73" s="36"/>
      <c r="F73" s="37"/>
      <c r="G73" s="76"/>
      <c r="H73" s="39"/>
      <c r="I73" s="60"/>
      <c r="J73" s="42"/>
      <c r="K73" s="72"/>
      <c r="L73" s="43"/>
      <c r="M73" s="45"/>
      <c r="N73" s="45"/>
      <c r="O73" s="38"/>
      <c r="P73" s="46"/>
      <c r="Q73" s="47"/>
      <c r="R73" s="47"/>
    </row>
    <row r="74" spans="1:18" ht="27.75" customHeight="1" x14ac:dyDescent="0.3">
      <c r="A74" s="9"/>
      <c r="B74" s="9"/>
      <c r="C74" s="9"/>
      <c r="D74" s="9"/>
      <c r="E74" s="9"/>
      <c r="F74" s="10"/>
      <c r="G74" s="120"/>
      <c r="H74" s="120"/>
      <c r="I74" s="121"/>
      <c r="J74" s="122"/>
      <c r="K74" s="122"/>
      <c r="L74" s="123"/>
      <c r="M74" s="124"/>
      <c r="N74" s="125"/>
      <c r="O74" s="119"/>
      <c r="P74" s="126"/>
      <c r="Q74" s="126"/>
      <c r="R74" s="126"/>
    </row>
    <row r="75" spans="1:18" ht="15.75" customHeight="1" x14ac:dyDescent="0.3">
      <c r="A75" s="50" t="s">
        <v>286</v>
      </c>
      <c r="B75" s="126"/>
      <c r="C75" s="126"/>
      <c r="D75" s="126"/>
      <c r="E75" s="126"/>
      <c r="F75" s="126"/>
      <c r="G75" s="127">
        <f>SUMPRODUCT((D4:D71="PS")*(G4:G71="x"))</f>
        <v>0</v>
      </c>
      <c r="H75" s="127">
        <f>SUMPRODUCT((D4:D71="PS")*(H4:H71="x"))</f>
        <v>0</v>
      </c>
      <c r="I75" s="127">
        <f>SUMPRODUCT((D4:D71="PS")*(I4:I71="x"))</f>
        <v>0</v>
      </c>
      <c r="J75" s="127">
        <f>SUMPRODUCT((D4:D71="PS")*(J4:J71="x"))</f>
        <v>0</v>
      </c>
      <c r="K75" s="127">
        <f>SUMPRODUCT((D4:D71="PS")*(K4:K71="x"))</f>
        <v>0</v>
      </c>
      <c r="L75" s="444">
        <f>SUMPRODUCT((D4:D71="PS")*(L4:L71="x"))</f>
        <v>0</v>
      </c>
      <c r="M75" s="127">
        <f>SUMPRODUCT((D4:D71="PS")*(M4:M71="x"))</f>
        <v>0</v>
      </c>
      <c r="N75" s="127">
        <f>SUMPRODUCT((D4:D71="PS")*(N4:N71="x"))</f>
        <v>0</v>
      </c>
      <c r="O75" s="119"/>
      <c r="P75" s="126"/>
      <c r="Q75">
        <f t="shared" ref="Q75:Q82" si="0">SUM(G75:P75)</f>
        <v>0</v>
      </c>
      <c r="R75" s="126"/>
    </row>
    <row r="76" spans="1:18" ht="15.75" customHeight="1" x14ac:dyDescent="0.3">
      <c r="A76" s="50" t="s">
        <v>287</v>
      </c>
      <c r="B76" s="126"/>
      <c r="C76" s="126"/>
      <c r="D76" s="126"/>
      <c r="E76" s="126"/>
      <c r="F76" s="126"/>
      <c r="G76" s="127">
        <f>SUMPRODUCT((D4:D71="MS")*(G4:G71="x"))</f>
        <v>0</v>
      </c>
      <c r="H76" s="127">
        <f>SUMPRODUCT((D4:D71="MS")*(H4:H71="x"))</f>
        <v>0</v>
      </c>
      <c r="I76" s="127">
        <f>SUMPRODUCT((D4:D71="MS")*(I4:I71="x"))</f>
        <v>0</v>
      </c>
      <c r="J76" s="127">
        <f>SUMPRODUCT((D4:D71="MS")*(J4:J71="x"))</f>
        <v>0</v>
      </c>
      <c r="K76" s="127">
        <f>SUMPRODUCT((D4:D71="MS")*(K4:K71="x"))</f>
        <v>0</v>
      </c>
      <c r="L76" s="444">
        <f>SUMPRODUCT((D4:D71="MS")*(L4:L71="x"))</f>
        <v>0</v>
      </c>
      <c r="M76" s="127">
        <f>SUMPRODUCT((D4:D71="MS")*(M4:M71="x"))</f>
        <v>0</v>
      </c>
      <c r="N76" s="127">
        <f>SUMPRODUCT((D4:D71="MS")*(N4:N71="x"))</f>
        <v>0</v>
      </c>
      <c r="O76" s="119"/>
      <c r="P76" s="126"/>
      <c r="Q76">
        <f t="shared" si="0"/>
        <v>0</v>
      </c>
      <c r="R76" s="126"/>
    </row>
    <row r="77" spans="1:18" ht="15.75" customHeight="1" x14ac:dyDescent="0.3">
      <c r="A77" s="50" t="s">
        <v>288</v>
      </c>
      <c r="B77" s="126"/>
      <c r="C77" s="126"/>
      <c r="D77" s="126"/>
      <c r="E77" s="126"/>
      <c r="F77" s="126"/>
      <c r="G77" s="127">
        <f>SUMPRODUCT((D4:D71="GS")*(G4:G71="x"))</f>
        <v>0</v>
      </c>
      <c r="H77" s="127">
        <f>SUMPRODUCT((D4:D71="GS")*(H4:H71="x"))</f>
        <v>0</v>
      </c>
      <c r="I77" s="127">
        <f>SUMPRODUCT((D4:D71="GS")*(I4:I71="x"))</f>
        <v>0</v>
      </c>
      <c r="J77" s="127">
        <f>SUMPRODUCT((D4:D71="GS")*(J4:J71="x"))</f>
        <v>0</v>
      </c>
      <c r="K77" s="127">
        <f>SUMPRODUCT((D4:D71="GS")*(K4:K71="x"))</f>
        <v>3</v>
      </c>
      <c r="L77" s="444">
        <f>SUMPRODUCT((D4:D71="GS")*(L4:L71="x"))</f>
        <v>0</v>
      </c>
      <c r="M77" s="127">
        <f>SUMPRODUCT((D4:D71="GS")*(M4:M71="x"))</f>
        <v>3</v>
      </c>
      <c r="N77" s="127">
        <f>SUMPRODUCT((D4:D71="GS")*(N4:N71="x"))</f>
        <v>0</v>
      </c>
      <c r="O77" s="119"/>
      <c r="P77" s="126"/>
      <c r="Q77">
        <f t="shared" si="0"/>
        <v>6</v>
      </c>
      <c r="R77" s="126"/>
    </row>
    <row r="78" spans="1:18" ht="13" x14ac:dyDescent="0.25">
      <c r="A78" s="50" t="s">
        <v>289</v>
      </c>
      <c r="F78"/>
      <c r="G78" s="127">
        <f>SUMPRODUCT((D4:D71="CP")*(G4:G71="x"))</f>
        <v>2</v>
      </c>
      <c r="H78" s="127">
        <f>SUMPRODUCT((D4:D71="CP")*(H4:H71="x"))</f>
        <v>0</v>
      </c>
      <c r="I78" s="17">
        <f>SUMPRODUCT((D4:D71="CP")*(I4:I71="x"))</f>
        <v>2</v>
      </c>
      <c r="J78" s="128">
        <f>SUMPRODUCT((D4:D71="CP")*(J4:J71="x"))</f>
        <v>2</v>
      </c>
      <c r="K78" s="128">
        <f>SUMPRODUCT((D4:D71="CP")*(K4:K71="x"))</f>
        <v>0</v>
      </c>
      <c r="L78" s="18">
        <f>SUMPRODUCT((D4:D71="CP")*(L4:L71="x"))</f>
        <v>0</v>
      </c>
      <c r="M78" s="129">
        <f>SUMPRODUCT((D4:D71="CP")*(M4:M71="x"))</f>
        <v>0</v>
      </c>
      <c r="N78" s="129">
        <f>SUMPRODUCT((D4:D71="CP")*(N4:N71="x"))</f>
        <v>0</v>
      </c>
      <c r="Q78">
        <f t="shared" si="0"/>
        <v>6</v>
      </c>
    </row>
    <row r="79" spans="1:18" ht="13" x14ac:dyDescent="0.25">
      <c r="A79" s="50" t="s">
        <v>290</v>
      </c>
      <c r="F79"/>
      <c r="G79" s="127">
        <f>SUMPRODUCT((D4:D71="CE1")*(G4:G71="x"))</f>
        <v>2</v>
      </c>
      <c r="H79" s="127">
        <f>SUMPRODUCT((D4:D71="CE1")*(H4:H71="x"))</f>
        <v>2</v>
      </c>
      <c r="I79" s="17">
        <f>SUMPRODUCT((D4:D71="CE1")*(I4:I71="x"))</f>
        <v>2</v>
      </c>
      <c r="J79" s="128">
        <f>SUMPRODUCT((D4:D71="CE1")*(J4:J71="x"))</f>
        <v>2</v>
      </c>
      <c r="K79" s="128">
        <f>SUMPRODUCT((D4:D71="CE1")*(K4:K71="x"))</f>
        <v>0</v>
      </c>
      <c r="L79" s="18">
        <f>SUMPRODUCT((D4:D71="CE1")*(L4:L71="x"))</f>
        <v>0</v>
      </c>
      <c r="M79" s="129">
        <f>SUMPRODUCT((D4:D71="CE1")*(M4:M71="x"))</f>
        <v>3</v>
      </c>
      <c r="N79" s="129">
        <f>SUMPRODUCT((D4:D71="CE1")*(N4:N71="x"))</f>
        <v>0</v>
      </c>
      <c r="Q79">
        <f t="shared" si="0"/>
        <v>11</v>
      </c>
    </row>
    <row r="80" spans="1:18" ht="13" x14ac:dyDescent="0.3">
      <c r="A80" s="130" t="s">
        <v>291</v>
      </c>
      <c r="F80"/>
      <c r="G80" s="127">
        <f>SUMPRODUCT((D4:D71="CE2")*(G4:G71="x"))</f>
        <v>0</v>
      </c>
      <c r="H80" s="127">
        <f>SUMPRODUCT((D4:D71="CE2")*(H4:H71="x"))</f>
        <v>0</v>
      </c>
      <c r="I80" s="17">
        <f>SUMPRODUCT((D4:D71="CE2")*(I4:I71="x"))</f>
        <v>0</v>
      </c>
      <c r="J80" s="128">
        <f>SUMPRODUCT((D4:D71="CE2")*(J4:J71="x"))</f>
        <v>0</v>
      </c>
      <c r="K80" s="128">
        <f>SUMPRODUCT((D4:D71="CE2")*(K4:K71="x"))</f>
        <v>1</v>
      </c>
      <c r="L80" s="18">
        <f>SUMPRODUCT((D4:D71="CE2")*(L4:L71="x"))</f>
        <v>0</v>
      </c>
      <c r="M80" s="129">
        <f>SUMPRODUCT((D4:D71="CE2")*(M4:M71="x"))</f>
        <v>1</v>
      </c>
      <c r="N80" s="129">
        <f>SUMPRODUCT((D4:D71="CE2")*(N4:N71="x"))</f>
        <v>0</v>
      </c>
      <c r="Q80">
        <f t="shared" si="0"/>
        <v>2</v>
      </c>
    </row>
    <row r="81" spans="1:17" ht="13" x14ac:dyDescent="0.3">
      <c r="A81" s="130" t="s">
        <v>292</v>
      </c>
      <c r="F81"/>
      <c r="G81" s="127">
        <f>SUMPRODUCT((D4:D71="CM1")*(G4:G71="x"))</f>
        <v>1</v>
      </c>
      <c r="H81" s="127">
        <f>SUMPRODUCT((D4:D71="CM1")*(H4:H71="x"))</f>
        <v>0</v>
      </c>
      <c r="I81" s="17">
        <f>SUMPRODUCT((D4:D71="CM1")*(I4:I71="x"))</f>
        <v>1</v>
      </c>
      <c r="J81" s="128">
        <f>SUMPRODUCT((D4:D71="CM1")*(J4:J71="x"))</f>
        <v>0</v>
      </c>
      <c r="K81" s="128">
        <f>SUMPRODUCT((D4:D71="CM1")*(K4:K71="x"))</f>
        <v>2</v>
      </c>
      <c r="L81" s="18">
        <f>SUMPRODUCT((D4:D71="CM1")*(L4:L71="x"))</f>
        <v>0</v>
      </c>
      <c r="M81" s="129">
        <f>SUMPRODUCT((D4:D71="CM1")*(M4:M71="x"))</f>
        <v>1</v>
      </c>
      <c r="N81" s="129">
        <f>SUMPRODUCT((D4:D71="CM1")*(N4:N71="x"))</f>
        <v>0</v>
      </c>
      <c r="Q81">
        <f t="shared" si="0"/>
        <v>5</v>
      </c>
    </row>
    <row r="82" spans="1:17" ht="13" x14ac:dyDescent="0.3">
      <c r="A82" s="130" t="s">
        <v>293</v>
      </c>
      <c r="F82"/>
      <c r="G82" s="127">
        <f>SUMPRODUCT((D4:D71="CM2")*(G4:G71="x"))</f>
        <v>0</v>
      </c>
      <c r="H82" s="127">
        <f>SUMPRODUCT((D4:D71="CM2")*(H4:H71="x"))</f>
        <v>0</v>
      </c>
      <c r="I82" s="17">
        <f>SUMPRODUCT((D4:D71="CM2")*(I4:I71="x"))</f>
        <v>1</v>
      </c>
      <c r="J82" s="128">
        <f>SUMPRODUCT((D4:D71="CM2")*(J4:J71="x"))</f>
        <v>1</v>
      </c>
      <c r="K82" s="128">
        <f>SUMPRODUCT((D4:D71="CM2")*(K4:K71="x"))</f>
        <v>1</v>
      </c>
      <c r="L82" s="18">
        <f>SUMPRODUCT((D4:D71="CM2")*(L4:L71="x"))</f>
        <v>0</v>
      </c>
      <c r="M82" s="129">
        <f>SUMPRODUCT((D4:D71="CM2")*(M4:M71="x"))</f>
        <v>1</v>
      </c>
      <c r="N82" s="129">
        <f>SUMPRODUCT((D4:D71="CM2")*(N4:N71="x"))</f>
        <v>0</v>
      </c>
      <c r="Q82">
        <f t="shared" si="0"/>
        <v>4</v>
      </c>
    </row>
    <row r="83" spans="1:17" ht="13" x14ac:dyDescent="0.3">
      <c r="A83" s="130"/>
      <c r="F83"/>
      <c r="G83" s="19"/>
      <c r="H83" s="20"/>
      <c r="I83" s="21"/>
      <c r="J83" s="22"/>
      <c r="K83" s="22"/>
      <c r="L83" s="23"/>
      <c r="M83" s="24"/>
      <c r="N83" s="24"/>
    </row>
    <row r="84" spans="1:17" ht="14.25" customHeight="1" x14ac:dyDescent="0.3">
      <c r="A84" s="130" t="s">
        <v>226</v>
      </c>
      <c r="F84" s="14">
        <f>SUM(F9:F38)</f>
        <v>0</v>
      </c>
      <c r="G84" s="131">
        <f t="shared" ref="G84:N84" si="1">SUM(G75:G82)</f>
        <v>5</v>
      </c>
      <c r="H84" s="131">
        <f t="shared" si="1"/>
        <v>2</v>
      </c>
      <c r="I84" s="132">
        <f t="shared" si="1"/>
        <v>6</v>
      </c>
      <c r="J84" s="133">
        <f t="shared" si="1"/>
        <v>5</v>
      </c>
      <c r="K84" s="133">
        <f t="shared" si="1"/>
        <v>7</v>
      </c>
      <c r="L84" s="134">
        <f t="shared" si="1"/>
        <v>0</v>
      </c>
      <c r="M84" s="135">
        <f t="shared" si="1"/>
        <v>9</v>
      </c>
      <c r="N84" s="135">
        <f t="shared" si="1"/>
        <v>0</v>
      </c>
      <c r="Q84">
        <f>SUM(G84:P84)</f>
        <v>34</v>
      </c>
    </row>
  </sheetData>
  <autoFilter ref="A3:P71"/>
  <mergeCells count="3">
    <mergeCell ref="G1:H1"/>
    <mergeCell ref="J1:K1"/>
    <mergeCell ref="M1:N1"/>
  </mergeCells>
  <pageMargins left="0.78749999999999998" right="0.78749999999999998" top="0.77013888888888904" bottom="0.390277777777778" header="0.3" footer="0.51180555555555496"/>
  <pageSetup paperSize="9" firstPageNumber="0" orientation="landscape" horizontalDpi="300" verticalDpi="300"/>
  <headerFooter>
    <oddHeader>&amp;C&amp;16RENCONTRES USEP&amp;R&amp;12 2010-2011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opLeftCell="A26" zoomScale="80" zoomScaleNormal="80" workbookViewId="0">
      <selection activeCell="Q54" sqref="Q54"/>
    </sheetView>
  </sheetViews>
  <sheetFormatPr baseColWidth="10" defaultColWidth="9.1796875" defaultRowHeight="12.5" x14ac:dyDescent="0.25"/>
  <cols>
    <col min="1" max="1" width="25.453125" style="13"/>
    <col min="2" max="2" width="18.1796875" style="13"/>
    <col min="3" max="3" width="11.26953125" style="13"/>
    <col min="4" max="4" width="12.26953125" style="13"/>
    <col min="5" max="5" width="0" style="13" hidden="1"/>
    <col min="6" max="6" width="10" style="14"/>
    <col min="7" max="7" width="0" style="15" hidden="1"/>
    <col min="8" max="12" width="0" hidden="1"/>
    <col min="13" max="13" width="3.453125"/>
    <col min="14" max="14" width="0" hidden="1"/>
    <col min="15" max="16" width="0" style="13" hidden="1"/>
    <col min="17" max="17" width="27.81640625"/>
    <col min="18" max="18" width="21.54296875"/>
    <col min="19" max="19" width="26.7265625"/>
    <col min="20" max="1025" width="10.26953125"/>
  </cols>
  <sheetData>
    <row r="1" spans="1:18" ht="76.5" customHeight="1" x14ac:dyDescent="0.4">
      <c r="A1" s="16"/>
      <c r="B1" s="14"/>
      <c r="C1" s="14"/>
      <c r="D1" s="14"/>
      <c r="E1" s="14"/>
      <c r="F1"/>
      <c r="G1" s="616" t="s">
        <v>227</v>
      </c>
      <c r="H1" s="616"/>
      <c r="I1" s="17"/>
      <c r="J1" s="612" t="s">
        <v>228</v>
      </c>
      <c r="K1" s="612"/>
      <c r="L1" s="18"/>
      <c r="M1" s="619" t="s">
        <v>228</v>
      </c>
      <c r="N1" s="619"/>
      <c r="O1" s="14"/>
      <c r="P1" s="14"/>
      <c r="Q1" s="156" t="s">
        <v>339</v>
      </c>
    </row>
    <row r="2" spans="1:18" ht="13" thickBot="1" x14ac:dyDescent="0.3">
      <c r="A2"/>
      <c r="B2"/>
      <c r="C2"/>
      <c r="D2"/>
      <c r="E2"/>
      <c r="F2"/>
      <c r="G2" s="19"/>
      <c r="H2" s="20"/>
      <c r="I2" s="21"/>
      <c r="J2" s="22"/>
      <c r="K2" s="22"/>
      <c r="L2" s="23"/>
      <c r="M2" s="456"/>
      <c r="N2" s="456"/>
      <c r="O2"/>
      <c r="P2"/>
    </row>
    <row r="3" spans="1:18" s="34" customFormat="1" ht="124.5" customHeight="1" thickBot="1" x14ac:dyDescent="0.35">
      <c r="A3" s="25" t="s">
        <v>2</v>
      </c>
      <c r="B3" s="25" t="s">
        <v>229</v>
      </c>
      <c r="C3" s="25" t="s">
        <v>230</v>
      </c>
      <c r="D3" s="25" t="s">
        <v>231</v>
      </c>
      <c r="E3" s="26" t="s">
        <v>232</v>
      </c>
      <c r="F3" s="25" t="s">
        <v>233</v>
      </c>
      <c r="G3" s="27" t="s">
        <v>234</v>
      </c>
      <c r="H3" s="27" t="s">
        <v>235</v>
      </c>
      <c r="I3" s="28" t="s">
        <v>236</v>
      </c>
      <c r="J3" s="29" t="s">
        <v>237</v>
      </c>
      <c r="K3" s="29" t="s">
        <v>238</v>
      </c>
      <c r="L3" s="30" t="s">
        <v>239</v>
      </c>
      <c r="M3" s="457" t="s">
        <v>240</v>
      </c>
      <c r="N3" s="457" t="s">
        <v>241</v>
      </c>
      <c r="O3" s="32" t="s">
        <v>242</v>
      </c>
      <c r="P3" s="32" t="s">
        <v>243</v>
      </c>
      <c r="Q3" s="363" t="s">
        <v>337</v>
      </c>
    </row>
    <row r="4" spans="1:18" s="48" customFormat="1" ht="40" customHeight="1" thickBot="1" x14ac:dyDescent="0.35">
      <c r="A4" s="35" t="s">
        <v>341</v>
      </c>
      <c r="B4" s="36" t="s">
        <v>340</v>
      </c>
      <c r="C4" s="36" t="s">
        <v>201</v>
      </c>
      <c r="D4" s="36"/>
      <c r="E4" s="37"/>
      <c r="F4" s="561">
        <v>23</v>
      </c>
      <c r="G4" s="271"/>
      <c r="H4" s="308"/>
      <c r="I4" s="308"/>
      <c r="J4" s="271"/>
      <c r="K4" s="271"/>
      <c r="L4" s="271"/>
      <c r="M4" s="458"/>
      <c r="N4" s="459"/>
      <c r="O4" s="159" t="s">
        <v>244</v>
      </c>
      <c r="P4" s="162" t="s">
        <v>245</v>
      </c>
      <c r="Q4" s="47"/>
      <c r="R4" s="74"/>
    </row>
    <row r="5" spans="1:18" ht="40" hidden="1" customHeight="1" x14ac:dyDescent="0.3">
      <c r="A5" s="35" t="s">
        <v>341</v>
      </c>
      <c r="B5" s="36" t="s">
        <v>343</v>
      </c>
      <c r="C5" s="36" t="s">
        <v>20</v>
      </c>
      <c r="D5" s="36"/>
      <c r="E5" s="37"/>
      <c r="F5" s="567">
        <v>28</v>
      </c>
      <c r="G5" s="307"/>
      <c r="H5" s="308"/>
      <c r="I5" s="309"/>
      <c r="J5" s="307"/>
      <c r="K5" s="271"/>
      <c r="L5" s="271"/>
      <c r="M5" s="460"/>
      <c r="N5" s="459"/>
      <c r="O5" s="66" t="s">
        <v>259</v>
      </c>
      <c r="P5" s="67" t="s">
        <v>259</v>
      </c>
      <c r="Q5" s="47" t="s">
        <v>260</v>
      </c>
      <c r="R5" s="47"/>
    </row>
    <row r="6" spans="1:18" s="48" customFormat="1" ht="40" customHeight="1" thickBot="1" x14ac:dyDescent="0.4">
      <c r="A6" s="35" t="s">
        <v>341</v>
      </c>
      <c r="B6" s="36" t="s">
        <v>344</v>
      </c>
      <c r="C6" s="36" t="s">
        <v>97</v>
      </c>
      <c r="D6" s="36"/>
      <c r="E6" s="37"/>
      <c r="F6" s="564">
        <v>25</v>
      </c>
      <c r="G6" s="271"/>
      <c r="H6" s="308"/>
      <c r="I6" s="308"/>
      <c r="J6" s="271"/>
      <c r="K6" s="271"/>
      <c r="L6" s="271"/>
      <c r="M6" s="458"/>
      <c r="N6" s="459"/>
      <c r="O6" s="159"/>
      <c r="P6" s="162"/>
      <c r="Q6" s="275"/>
      <c r="R6" s="189"/>
    </row>
    <row r="7" spans="1:18" ht="40" customHeight="1" thickBot="1" x14ac:dyDescent="0.35">
      <c r="A7" s="35" t="s">
        <v>341</v>
      </c>
      <c r="B7" s="36" t="s">
        <v>390</v>
      </c>
      <c r="C7" s="36" t="s">
        <v>64</v>
      </c>
      <c r="D7" s="36"/>
      <c r="E7" s="37"/>
      <c r="F7" s="564">
        <v>24</v>
      </c>
      <c r="G7" s="271"/>
      <c r="H7" s="308"/>
      <c r="I7" s="308"/>
      <c r="J7" s="271"/>
      <c r="K7" s="271"/>
      <c r="L7" s="271"/>
      <c r="M7" s="458"/>
      <c r="N7" s="459"/>
      <c r="O7" s="159"/>
      <c r="P7" s="162"/>
      <c r="Q7" s="273"/>
      <c r="R7" s="274"/>
    </row>
    <row r="8" spans="1:18" ht="40" hidden="1" customHeight="1" x14ac:dyDescent="0.3">
      <c r="A8" s="35" t="s">
        <v>341</v>
      </c>
      <c r="B8" s="36" t="s">
        <v>342</v>
      </c>
      <c r="C8" s="36" t="s">
        <v>44</v>
      </c>
      <c r="D8" s="36"/>
      <c r="E8" s="37"/>
      <c r="F8" s="567">
        <v>26</v>
      </c>
      <c r="G8" s="271"/>
      <c r="H8" s="308"/>
      <c r="I8" s="308"/>
      <c r="J8" s="271"/>
      <c r="K8" s="271"/>
      <c r="L8" s="271"/>
      <c r="M8" s="460"/>
      <c r="N8" s="459"/>
      <c r="O8" s="36"/>
      <c r="P8" s="46"/>
      <c r="Q8" s="273" t="s">
        <v>247</v>
      </c>
      <c r="R8" s="274"/>
    </row>
    <row r="9" spans="1:18" ht="40" customHeight="1" thickBot="1" x14ac:dyDescent="0.35">
      <c r="A9" s="50" t="s">
        <v>13</v>
      </c>
      <c r="B9" s="36" t="s">
        <v>346</v>
      </c>
      <c r="C9" s="36" t="s">
        <v>20</v>
      </c>
      <c r="D9" s="36"/>
      <c r="E9" s="37"/>
      <c r="F9" s="561">
        <v>26</v>
      </c>
      <c r="G9" s="271"/>
      <c r="H9" s="308"/>
      <c r="I9" s="308"/>
      <c r="J9" s="271"/>
      <c r="K9" s="271"/>
      <c r="L9" s="271"/>
      <c r="M9" s="458"/>
      <c r="N9" s="459"/>
      <c r="O9" s="159"/>
      <c r="P9" s="162"/>
      <c r="Q9" s="587" t="s">
        <v>401</v>
      </c>
      <c r="R9" s="369" t="s">
        <v>335</v>
      </c>
    </row>
    <row r="10" spans="1:18" ht="40" hidden="1" customHeight="1" x14ac:dyDescent="0.3">
      <c r="A10" s="50" t="s">
        <v>13</v>
      </c>
      <c r="B10" s="36" t="s">
        <v>347</v>
      </c>
      <c r="C10" s="36" t="s">
        <v>20</v>
      </c>
      <c r="D10" s="36"/>
      <c r="E10" s="37"/>
      <c r="F10" s="576">
        <v>26</v>
      </c>
      <c r="G10" s="271"/>
      <c r="H10" s="309"/>
      <c r="I10" s="309"/>
      <c r="J10" s="271"/>
      <c r="K10" s="271"/>
      <c r="L10" s="271"/>
      <c r="M10" s="460"/>
      <c r="N10" s="459"/>
      <c r="O10" s="36"/>
      <c r="P10" s="46"/>
      <c r="Q10" s="363"/>
      <c r="R10" s="369"/>
    </row>
    <row r="11" spans="1:18" ht="40" hidden="1" customHeight="1" x14ac:dyDescent="0.3">
      <c r="A11" s="35" t="s">
        <v>348</v>
      </c>
      <c r="B11" s="36" t="s">
        <v>349</v>
      </c>
      <c r="C11" s="36" t="s">
        <v>350</v>
      </c>
      <c r="D11" s="36"/>
      <c r="E11" s="37"/>
      <c r="F11" s="576">
        <v>27</v>
      </c>
      <c r="G11" s="271"/>
      <c r="H11" s="309"/>
      <c r="I11" s="309"/>
      <c r="J11" s="271"/>
      <c r="K11" s="271"/>
      <c r="L11" s="271"/>
      <c r="M11" s="460"/>
      <c r="N11" s="459"/>
      <c r="O11" s="36"/>
      <c r="P11" s="46"/>
      <c r="Q11" s="363"/>
      <c r="R11" s="369"/>
    </row>
    <row r="12" spans="1:18" ht="40" customHeight="1" thickBot="1" x14ac:dyDescent="0.35">
      <c r="A12" s="35" t="s">
        <v>348</v>
      </c>
      <c r="B12" s="36" t="s">
        <v>351</v>
      </c>
      <c r="C12" s="36" t="s">
        <v>352</v>
      </c>
      <c r="D12" s="36"/>
      <c r="E12" s="37"/>
      <c r="F12" s="590">
        <v>27</v>
      </c>
      <c r="G12" s="306"/>
      <c r="H12" s="271"/>
      <c r="I12" s="271"/>
      <c r="J12" s="271"/>
      <c r="K12" s="271"/>
      <c r="L12" s="271"/>
      <c r="M12" s="458"/>
      <c r="N12" s="461"/>
      <c r="O12" s="160"/>
      <c r="P12" s="162"/>
      <c r="Q12" s="593" t="s">
        <v>396</v>
      </c>
      <c r="R12" s="589" t="s">
        <v>398</v>
      </c>
    </row>
    <row r="13" spans="1:18" ht="40" hidden="1" customHeight="1" x14ac:dyDescent="0.35">
      <c r="A13" s="35" t="s">
        <v>348</v>
      </c>
      <c r="B13" s="36" t="s">
        <v>353</v>
      </c>
      <c r="C13" s="36" t="s">
        <v>111</v>
      </c>
      <c r="D13" s="36"/>
      <c r="E13" s="37"/>
      <c r="F13" s="579">
        <v>27</v>
      </c>
      <c r="G13" s="271"/>
      <c r="H13" s="309"/>
      <c r="I13" s="309"/>
      <c r="J13" s="271"/>
      <c r="K13" s="271"/>
      <c r="L13" s="271"/>
      <c r="M13" s="460"/>
      <c r="N13" s="459"/>
      <c r="O13" s="36"/>
      <c r="P13" s="46"/>
      <c r="Q13" s="364"/>
      <c r="R13" s="369"/>
    </row>
    <row r="14" spans="1:18" ht="40" customHeight="1" thickBot="1" x14ac:dyDescent="0.35">
      <c r="A14" s="35" t="s">
        <v>348</v>
      </c>
      <c r="B14" s="36" t="s">
        <v>354</v>
      </c>
      <c r="C14" s="36" t="s">
        <v>249</v>
      </c>
      <c r="D14" s="36"/>
      <c r="E14" s="37"/>
      <c r="F14" s="592">
        <v>27</v>
      </c>
      <c r="G14" s="271"/>
      <c r="H14" s="271"/>
      <c r="I14" s="309"/>
      <c r="J14" s="271"/>
      <c r="K14" s="271"/>
      <c r="L14" s="308"/>
      <c r="M14" s="462"/>
      <c r="N14" s="459"/>
      <c r="O14" s="160"/>
      <c r="P14" s="162"/>
      <c r="Q14" s="586" t="s">
        <v>399</v>
      </c>
      <c r="R14" s="369" t="s">
        <v>336</v>
      </c>
    </row>
    <row r="15" spans="1:18" ht="40" customHeight="1" thickBot="1" x14ac:dyDescent="0.35">
      <c r="A15" s="35" t="s">
        <v>348</v>
      </c>
      <c r="B15" s="36" t="s">
        <v>355</v>
      </c>
      <c r="C15" s="36" t="s">
        <v>133</v>
      </c>
      <c r="D15" s="36"/>
      <c r="E15" s="37"/>
      <c r="F15" s="592">
        <v>27</v>
      </c>
      <c r="G15" s="271"/>
      <c r="H15" s="271"/>
      <c r="I15" s="271"/>
      <c r="J15" s="271"/>
      <c r="K15" s="328"/>
      <c r="L15" s="271"/>
      <c r="M15" s="463"/>
      <c r="N15" s="459"/>
      <c r="O15" s="160"/>
      <c r="P15" s="162"/>
      <c r="Q15" s="585" t="s">
        <v>396</v>
      </c>
      <c r="R15" s="586" t="s">
        <v>398</v>
      </c>
    </row>
    <row r="16" spans="1:18" s="48" customFormat="1" ht="40" customHeight="1" thickBot="1" x14ac:dyDescent="0.35">
      <c r="A16" s="35" t="s">
        <v>348</v>
      </c>
      <c r="B16" s="36" t="s">
        <v>349</v>
      </c>
      <c r="C16" s="36" t="s">
        <v>350</v>
      </c>
      <c r="D16" s="36"/>
      <c r="E16" s="37"/>
      <c r="F16" s="590">
        <v>27</v>
      </c>
      <c r="G16" s="271"/>
      <c r="H16" s="271"/>
      <c r="I16" s="309"/>
      <c r="J16" s="271"/>
      <c r="K16" s="271"/>
      <c r="L16" s="308"/>
      <c r="M16" s="462"/>
      <c r="N16" s="459"/>
      <c r="O16" s="160"/>
      <c r="P16" s="162"/>
      <c r="Q16" s="534" t="s">
        <v>400</v>
      </c>
      <c r="R16" s="369" t="s">
        <v>338</v>
      </c>
    </row>
    <row r="17" spans="1:18" ht="40" hidden="1" customHeight="1" x14ac:dyDescent="0.3">
      <c r="A17" s="312"/>
      <c r="B17" s="305"/>
      <c r="C17" s="305"/>
      <c r="D17" s="305"/>
      <c r="E17" s="306"/>
      <c r="F17" s="580"/>
      <c r="G17" s="271"/>
      <c r="H17" s="308"/>
      <c r="I17" s="309"/>
      <c r="J17" s="271"/>
      <c r="K17" s="271"/>
      <c r="L17" s="271"/>
      <c r="M17" s="460"/>
      <c r="N17" s="459"/>
      <c r="O17" s="36" t="s">
        <v>259</v>
      </c>
      <c r="P17" s="46" t="s">
        <v>245</v>
      </c>
      <c r="Q17" s="273" t="s">
        <v>247</v>
      </c>
      <c r="R17" s="588"/>
    </row>
    <row r="18" spans="1:18" ht="40" hidden="1" customHeight="1" x14ac:dyDescent="0.3">
      <c r="A18" s="312"/>
      <c r="B18" s="305"/>
      <c r="C18" s="305"/>
      <c r="D18" s="305"/>
      <c r="E18" s="306"/>
      <c r="F18" s="580"/>
      <c r="G18" s="271"/>
      <c r="H18" s="308"/>
      <c r="I18" s="308"/>
      <c r="J18" s="271"/>
      <c r="K18" s="271"/>
      <c r="L18" s="271"/>
      <c r="M18" s="460"/>
      <c r="N18" s="459"/>
      <c r="O18" s="36"/>
      <c r="P18" s="46" t="s">
        <v>245</v>
      </c>
      <c r="Q18" s="273" t="s">
        <v>276</v>
      </c>
      <c r="R18" s="588"/>
    </row>
    <row r="19" spans="1:18" ht="40" customHeight="1" thickBot="1" x14ac:dyDescent="0.35">
      <c r="A19" s="35" t="s">
        <v>348</v>
      </c>
      <c r="B19" s="36" t="s">
        <v>353</v>
      </c>
      <c r="C19" s="36" t="s">
        <v>111</v>
      </c>
      <c r="D19" s="36"/>
      <c r="E19" s="37"/>
      <c r="F19" s="581">
        <v>27</v>
      </c>
      <c r="G19" s="271"/>
      <c r="H19" s="308"/>
      <c r="I19" s="308"/>
      <c r="J19" s="271"/>
      <c r="K19" s="271"/>
      <c r="L19" s="271"/>
      <c r="M19" s="458"/>
      <c r="N19" s="459"/>
      <c r="O19" s="36"/>
      <c r="P19" s="46" t="s">
        <v>264</v>
      </c>
      <c r="Q19" s="533" t="s">
        <v>396</v>
      </c>
      <c r="R19" s="535" t="s">
        <v>398</v>
      </c>
    </row>
    <row r="20" spans="1:18" ht="40" hidden="1" customHeight="1" x14ac:dyDescent="0.3">
      <c r="A20" s="312"/>
      <c r="B20" s="305"/>
      <c r="C20" s="305"/>
      <c r="D20" s="305"/>
      <c r="E20" s="306"/>
      <c r="F20" s="577"/>
      <c r="G20" s="271"/>
      <c r="H20" s="308"/>
      <c r="I20" s="308"/>
      <c r="J20" s="271"/>
      <c r="K20" s="271"/>
      <c r="L20" s="271"/>
      <c r="M20" s="460"/>
      <c r="N20" s="459"/>
      <c r="O20" s="36"/>
      <c r="P20" s="46"/>
      <c r="Q20" s="185"/>
      <c r="R20" s="253"/>
    </row>
    <row r="21" spans="1:18" ht="40" customHeight="1" thickBot="1" x14ac:dyDescent="0.35">
      <c r="A21" s="50" t="s">
        <v>13</v>
      </c>
      <c r="B21" s="36" t="s">
        <v>347</v>
      </c>
      <c r="C21" s="36" t="s">
        <v>20</v>
      </c>
      <c r="D21" s="36"/>
      <c r="E21" s="37"/>
      <c r="F21" s="583">
        <v>26</v>
      </c>
      <c r="G21" s="271"/>
      <c r="H21" s="308"/>
      <c r="I21" s="308"/>
      <c r="J21" s="271"/>
      <c r="K21" s="271"/>
      <c r="L21" s="271"/>
      <c r="M21" s="458"/>
      <c r="N21" s="459"/>
      <c r="O21" s="36"/>
      <c r="P21" s="46"/>
      <c r="Q21" s="185"/>
      <c r="R21" s="253"/>
    </row>
    <row r="22" spans="1:18" ht="40" customHeight="1" thickBot="1" x14ac:dyDescent="0.4">
      <c r="A22" s="35" t="s">
        <v>341</v>
      </c>
      <c r="B22" s="36" t="s">
        <v>342</v>
      </c>
      <c r="C22" s="36" t="s">
        <v>44</v>
      </c>
      <c r="D22" s="36"/>
      <c r="E22" s="37"/>
      <c r="F22" s="561">
        <v>26</v>
      </c>
      <c r="G22" s="271"/>
      <c r="H22" s="308"/>
      <c r="I22" s="308"/>
      <c r="J22" s="271"/>
      <c r="K22" s="271"/>
      <c r="L22" s="271"/>
      <c r="M22" s="458"/>
      <c r="N22" s="459"/>
      <c r="O22" s="36"/>
      <c r="P22" s="46" t="s">
        <v>245</v>
      </c>
      <c r="Q22" s="185"/>
      <c r="R22" s="189"/>
    </row>
    <row r="23" spans="1:18" ht="40" customHeight="1" thickBot="1" x14ac:dyDescent="0.4">
      <c r="A23" s="35" t="s">
        <v>341</v>
      </c>
      <c r="B23" s="36" t="s">
        <v>343</v>
      </c>
      <c r="C23" s="36" t="s">
        <v>20</v>
      </c>
      <c r="D23" s="36"/>
      <c r="E23" s="37"/>
      <c r="F23" s="561">
        <v>28</v>
      </c>
      <c r="G23" s="337"/>
      <c r="H23" s="259"/>
      <c r="I23" s="259"/>
      <c r="J23" s="259"/>
      <c r="K23" s="259"/>
      <c r="L23" s="259"/>
      <c r="M23" s="464"/>
      <c r="N23" s="459"/>
      <c r="O23" s="36"/>
      <c r="P23" s="46"/>
      <c r="Q23" s="185"/>
      <c r="R23" s="189"/>
    </row>
    <row r="24" spans="1:18" ht="40" customHeight="1" thickBot="1" x14ac:dyDescent="0.35">
      <c r="A24" s="35" t="s">
        <v>362</v>
      </c>
      <c r="B24" s="36" t="s">
        <v>370</v>
      </c>
      <c r="C24" s="36" t="s">
        <v>16</v>
      </c>
      <c r="D24" s="36"/>
      <c r="E24" s="37"/>
      <c r="F24" s="566">
        <v>19</v>
      </c>
      <c r="G24" s="271"/>
      <c r="H24" s="271"/>
      <c r="I24" s="308"/>
      <c r="J24" s="271"/>
      <c r="K24" s="271"/>
      <c r="L24" s="308"/>
      <c r="M24" s="462"/>
      <c r="N24" s="459"/>
      <c r="O24" s="38"/>
      <c r="P24" s="46"/>
      <c r="Q24" s="185"/>
      <c r="R24" s="47"/>
    </row>
    <row r="25" spans="1:18" ht="40" hidden="1" customHeight="1" x14ac:dyDescent="0.3">
      <c r="A25" s="35" t="s">
        <v>362</v>
      </c>
      <c r="B25" s="36" t="s">
        <v>371</v>
      </c>
      <c r="C25" s="36" t="s">
        <v>101</v>
      </c>
      <c r="D25" s="36"/>
      <c r="E25" s="37"/>
      <c r="F25" s="567">
        <v>23</v>
      </c>
      <c r="G25" s="271"/>
      <c r="H25" s="308"/>
      <c r="I25" s="308"/>
      <c r="J25" s="271"/>
      <c r="K25" s="271"/>
      <c r="L25" s="271"/>
      <c r="M25" s="460"/>
      <c r="N25" s="459"/>
      <c r="O25" s="36"/>
      <c r="P25" s="46"/>
      <c r="Q25" s="187"/>
      <c r="R25" s="47"/>
    </row>
    <row r="26" spans="1:18" ht="40" customHeight="1" thickBot="1" x14ac:dyDescent="0.35">
      <c r="A26" s="35" t="s">
        <v>373</v>
      </c>
      <c r="B26" s="36" t="s">
        <v>374</v>
      </c>
      <c r="C26" s="36" t="s">
        <v>81</v>
      </c>
      <c r="D26" s="36"/>
      <c r="E26" s="36"/>
      <c r="F26" s="590">
        <v>27</v>
      </c>
      <c r="G26" s="271"/>
      <c r="H26" s="271"/>
      <c r="I26" s="271"/>
      <c r="J26" s="308"/>
      <c r="K26" s="271"/>
      <c r="L26" s="271"/>
      <c r="M26" s="462"/>
      <c r="N26" s="465"/>
      <c r="O26" s="36"/>
      <c r="P26" s="73"/>
      <c r="Q26" s="188"/>
      <c r="R26" s="47"/>
    </row>
    <row r="27" spans="1:18" ht="40" hidden="1" customHeight="1" x14ac:dyDescent="0.3">
      <c r="A27" s="35" t="s">
        <v>373</v>
      </c>
      <c r="B27" s="36" t="s">
        <v>375</v>
      </c>
      <c r="C27" s="36" t="s">
        <v>81</v>
      </c>
      <c r="D27" s="36"/>
      <c r="E27" s="37"/>
      <c r="F27" s="576">
        <v>27</v>
      </c>
      <c r="G27" s="271"/>
      <c r="H27" s="271"/>
      <c r="I27" s="309"/>
      <c r="J27" s="271"/>
      <c r="K27" s="271"/>
      <c r="L27" s="309"/>
      <c r="M27" s="462"/>
      <c r="N27" s="459"/>
      <c r="O27" s="38"/>
      <c r="P27" s="46"/>
      <c r="Q27" s="185"/>
      <c r="R27" s="47"/>
    </row>
    <row r="28" spans="1:18" ht="40" hidden="1" customHeight="1" x14ac:dyDescent="0.3">
      <c r="A28" s="35" t="s">
        <v>373</v>
      </c>
      <c r="B28" s="36" t="s">
        <v>376</v>
      </c>
      <c r="C28" s="36" t="s">
        <v>81</v>
      </c>
      <c r="D28" s="36"/>
      <c r="E28" s="36"/>
      <c r="F28" s="576">
        <v>27</v>
      </c>
      <c r="G28" s="271"/>
      <c r="H28" s="271"/>
      <c r="I28" s="308"/>
      <c r="J28" s="271"/>
      <c r="K28" s="271"/>
      <c r="L28" s="308"/>
      <c r="M28" s="462"/>
      <c r="N28" s="459"/>
      <c r="O28" s="38"/>
      <c r="P28" s="46"/>
      <c r="Q28" s="187"/>
      <c r="R28" s="47"/>
    </row>
    <row r="29" spans="1:18" ht="40" hidden="1" customHeight="1" x14ac:dyDescent="0.3">
      <c r="A29" s="35" t="s">
        <v>373</v>
      </c>
      <c r="B29" s="36" t="s">
        <v>251</v>
      </c>
      <c r="C29" s="36" t="s">
        <v>81</v>
      </c>
      <c r="D29" s="36"/>
      <c r="E29" s="37"/>
      <c r="F29" s="576">
        <v>27</v>
      </c>
      <c r="G29" s="271"/>
      <c r="H29" s="271"/>
      <c r="I29" s="271"/>
      <c r="J29" s="305"/>
      <c r="K29" s="271"/>
      <c r="L29" s="271"/>
      <c r="M29" s="462"/>
      <c r="N29" s="459"/>
      <c r="O29" s="36"/>
      <c r="P29" s="73"/>
      <c r="Q29" s="187"/>
      <c r="R29" s="74"/>
    </row>
    <row r="30" spans="1:18" ht="40" hidden="1" customHeight="1" x14ac:dyDescent="0.3">
      <c r="A30" s="35" t="s">
        <v>362</v>
      </c>
      <c r="B30" s="36" t="s">
        <v>370</v>
      </c>
      <c r="C30" s="36" t="s">
        <v>16</v>
      </c>
      <c r="D30" s="36"/>
      <c r="E30" s="37"/>
      <c r="F30" s="567">
        <v>19</v>
      </c>
      <c r="G30" s="271"/>
      <c r="H30" s="308"/>
      <c r="I30" s="308"/>
      <c r="J30" s="271"/>
      <c r="K30" s="309"/>
      <c r="L30" s="271"/>
      <c r="M30" s="462"/>
      <c r="N30" s="465"/>
      <c r="O30" s="38"/>
      <c r="P30" s="46"/>
      <c r="Q30" s="187"/>
      <c r="R30" s="47"/>
    </row>
    <row r="31" spans="1:18" ht="40" customHeight="1" thickBot="1" x14ac:dyDescent="0.35">
      <c r="A31" s="35" t="s">
        <v>362</v>
      </c>
      <c r="B31" s="36" t="s">
        <v>371</v>
      </c>
      <c r="C31" s="36" t="s">
        <v>101</v>
      </c>
      <c r="D31" s="36"/>
      <c r="E31" s="37"/>
      <c r="F31" s="566">
        <v>23</v>
      </c>
      <c r="G31" s="271"/>
      <c r="H31" s="309"/>
      <c r="I31" s="309"/>
      <c r="J31" s="271"/>
      <c r="K31" s="271"/>
      <c r="L31" s="309"/>
      <c r="M31" s="462"/>
      <c r="N31" s="459"/>
      <c r="O31" s="38"/>
      <c r="P31" s="46"/>
      <c r="Q31" s="185"/>
      <c r="R31" s="47"/>
    </row>
    <row r="32" spans="1:18" ht="40" hidden="1" customHeight="1" x14ac:dyDescent="0.3">
      <c r="A32" s="35" t="s">
        <v>373</v>
      </c>
      <c r="B32" s="36" t="s">
        <v>374</v>
      </c>
      <c r="C32" s="36" t="s">
        <v>81</v>
      </c>
      <c r="D32" s="36"/>
      <c r="E32" s="36"/>
      <c r="F32" s="576">
        <v>27</v>
      </c>
      <c r="G32" s="306"/>
      <c r="H32" s="271"/>
      <c r="I32" s="308"/>
      <c r="J32" s="271"/>
      <c r="K32" s="308"/>
      <c r="L32" s="271"/>
      <c r="M32" s="462"/>
      <c r="N32" s="459"/>
      <c r="O32" s="38"/>
      <c r="P32" s="46"/>
      <c r="Q32" s="185"/>
      <c r="R32" s="47"/>
    </row>
    <row r="33" spans="1:19" ht="40" customHeight="1" thickBot="1" x14ac:dyDescent="0.35">
      <c r="A33" s="35" t="s">
        <v>373</v>
      </c>
      <c r="B33" s="36" t="s">
        <v>375</v>
      </c>
      <c r="C33" s="36" t="s">
        <v>81</v>
      </c>
      <c r="D33" s="36"/>
      <c r="E33" s="37"/>
      <c r="F33" s="581">
        <v>27</v>
      </c>
      <c r="G33" s="306"/>
      <c r="H33" s="271"/>
      <c r="I33" s="308"/>
      <c r="J33" s="271"/>
      <c r="K33" s="308"/>
      <c r="L33" s="271"/>
      <c r="M33" s="462"/>
      <c r="N33" s="459"/>
      <c r="O33" s="38"/>
      <c r="P33" s="46"/>
      <c r="Q33" s="185"/>
      <c r="R33" s="47"/>
    </row>
    <row r="34" spans="1:19" ht="40" customHeight="1" thickBot="1" x14ac:dyDescent="0.35">
      <c r="A34" s="35" t="s">
        <v>373</v>
      </c>
      <c r="B34" s="36" t="s">
        <v>376</v>
      </c>
      <c r="C34" s="36" t="s">
        <v>81</v>
      </c>
      <c r="D34" s="36"/>
      <c r="E34" s="36"/>
      <c r="F34" s="581">
        <v>27</v>
      </c>
      <c r="G34" s="271"/>
      <c r="H34" s="271"/>
      <c r="I34" s="308"/>
      <c r="J34" s="271"/>
      <c r="K34" s="271"/>
      <c r="L34" s="308"/>
      <c r="M34" s="462"/>
      <c r="N34" s="459"/>
      <c r="O34" s="38"/>
      <c r="P34" s="46"/>
      <c r="Q34" s="185"/>
      <c r="R34" s="47"/>
    </row>
    <row r="35" spans="1:19" ht="40" customHeight="1" thickBot="1" x14ac:dyDescent="0.35">
      <c r="A35" s="35" t="s">
        <v>373</v>
      </c>
      <c r="B35" s="36" t="s">
        <v>251</v>
      </c>
      <c r="C35" s="36" t="s">
        <v>81</v>
      </c>
      <c r="D35" s="36"/>
      <c r="E35" s="37"/>
      <c r="F35" s="590">
        <v>27</v>
      </c>
      <c r="G35" s="271"/>
      <c r="H35" s="271"/>
      <c r="I35" s="308"/>
      <c r="J35" s="271"/>
      <c r="K35" s="309"/>
      <c r="L35" s="271"/>
      <c r="M35" s="458"/>
      <c r="N35" s="459"/>
      <c r="O35" s="38"/>
      <c r="P35" s="46"/>
      <c r="Q35" s="185"/>
      <c r="R35" s="74"/>
    </row>
    <row r="36" spans="1:19" ht="40" customHeight="1" thickBot="1" x14ac:dyDescent="0.35">
      <c r="A36" s="35" t="s">
        <v>377</v>
      </c>
      <c r="B36" s="36" t="s">
        <v>378</v>
      </c>
      <c r="C36" s="36" t="s">
        <v>20</v>
      </c>
      <c r="D36" s="36"/>
      <c r="E36" s="36"/>
      <c r="F36" s="583">
        <v>24</v>
      </c>
      <c r="G36" s="271"/>
      <c r="H36" s="305"/>
      <c r="I36" s="308"/>
      <c r="J36" s="271"/>
      <c r="K36" s="271"/>
      <c r="L36" s="308"/>
      <c r="M36" s="458"/>
      <c r="N36" s="459"/>
      <c r="O36" s="36" t="s">
        <v>259</v>
      </c>
      <c r="P36" s="46" t="s">
        <v>259</v>
      </c>
      <c r="Q36" s="185"/>
      <c r="R36" s="47"/>
    </row>
    <row r="37" spans="1:19" ht="40" customHeight="1" thickBot="1" x14ac:dyDescent="0.45">
      <c r="A37" s="35" t="s">
        <v>377</v>
      </c>
      <c r="B37" s="36" t="s">
        <v>394</v>
      </c>
      <c r="C37" s="36" t="s">
        <v>101</v>
      </c>
      <c r="D37" s="36"/>
      <c r="E37" s="36"/>
      <c r="F37" s="610">
        <v>24</v>
      </c>
      <c r="G37" s="338"/>
      <c r="H37" s="338"/>
      <c r="I37" s="338"/>
      <c r="J37" s="338"/>
      <c r="K37" s="338"/>
      <c r="L37" s="338"/>
      <c r="M37" s="466"/>
      <c r="N37" s="467"/>
      <c r="O37" s="32"/>
      <c r="P37" s="85"/>
      <c r="Q37" s="264"/>
      <c r="R37" s="265"/>
      <c r="S37" s="259"/>
    </row>
    <row r="38" spans="1:19" ht="40" customHeight="1" thickBot="1" x14ac:dyDescent="0.35">
      <c r="A38" s="35" t="s">
        <v>377</v>
      </c>
      <c r="B38" s="36" t="s">
        <v>379</v>
      </c>
      <c r="C38" s="36" t="s">
        <v>44</v>
      </c>
      <c r="D38" s="36"/>
      <c r="E38" s="36"/>
      <c r="F38" s="561">
        <v>30</v>
      </c>
      <c r="G38" s="305"/>
      <c r="H38" s="308"/>
      <c r="I38" s="308"/>
      <c r="J38" s="305"/>
      <c r="K38" s="271"/>
      <c r="L38" s="308"/>
      <c r="M38" s="468"/>
      <c r="N38" s="459"/>
      <c r="O38" s="38"/>
      <c r="P38" s="46"/>
      <c r="Q38" s="264"/>
      <c r="R38" s="253"/>
      <c r="S38" s="259"/>
    </row>
    <row r="39" spans="1:19" ht="40" customHeight="1" thickBot="1" x14ac:dyDescent="0.35">
      <c r="A39" s="50" t="s">
        <v>380</v>
      </c>
      <c r="B39" s="36" t="s">
        <v>383</v>
      </c>
      <c r="C39" s="36" t="s">
        <v>97</v>
      </c>
      <c r="D39" s="36"/>
      <c r="E39" s="37"/>
      <c r="F39" s="564">
        <v>25</v>
      </c>
      <c r="G39" s="271"/>
      <c r="H39" s="271"/>
      <c r="I39" s="309"/>
      <c r="J39" s="271"/>
      <c r="K39" s="271"/>
      <c r="L39" s="271"/>
      <c r="M39" s="458"/>
      <c r="N39" s="459"/>
      <c r="O39" s="36"/>
      <c r="P39" s="73"/>
      <c r="Q39" s="264"/>
      <c r="R39" s="253"/>
    </row>
    <row r="40" spans="1:19" ht="40" customHeight="1" thickBot="1" x14ac:dyDescent="0.35">
      <c r="A40" s="50" t="s">
        <v>380</v>
      </c>
      <c r="B40" s="36" t="s">
        <v>384</v>
      </c>
      <c r="C40" s="36" t="s">
        <v>75</v>
      </c>
      <c r="D40" s="36"/>
      <c r="E40" s="36"/>
      <c r="F40" s="584">
        <v>24</v>
      </c>
      <c r="G40" s="270"/>
      <c r="H40" s="270"/>
      <c r="I40" s="270"/>
      <c r="J40" s="270"/>
      <c r="K40" s="270"/>
      <c r="L40" s="270"/>
      <c r="M40" s="469"/>
      <c r="N40" s="470"/>
      <c r="O40" s="88"/>
      <c r="P40" s="94"/>
      <c r="Q40" s="266"/>
      <c r="R40" s="253"/>
    </row>
    <row r="41" spans="1:19" ht="40" hidden="1" customHeight="1" x14ac:dyDescent="0.3">
      <c r="A41" s="50" t="s">
        <v>380</v>
      </c>
      <c r="B41" s="36" t="s">
        <v>385</v>
      </c>
      <c r="C41" s="36" t="s">
        <v>64</v>
      </c>
      <c r="D41" s="36"/>
      <c r="E41" s="36"/>
      <c r="F41" s="576">
        <v>28</v>
      </c>
      <c r="G41" s="321"/>
      <c r="H41" s="271"/>
      <c r="I41" s="320"/>
      <c r="J41" s="271"/>
      <c r="K41" s="271"/>
      <c r="L41" s="271"/>
      <c r="M41" s="471"/>
      <c r="N41" s="459"/>
      <c r="O41" s="38"/>
      <c r="P41" s="46"/>
      <c r="Q41" s="253"/>
      <c r="R41" s="253"/>
    </row>
    <row r="42" spans="1:19" ht="40" hidden="1" customHeight="1" x14ac:dyDescent="0.3">
      <c r="A42" s="312"/>
      <c r="B42" s="305"/>
      <c r="C42" s="305"/>
      <c r="D42" s="305"/>
      <c r="E42" s="305"/>
      <c r="F42" s="578"/>
      <c r="G42" s="306"/>
      <c r="H42" s="271"/>
      <c r="I42" s="308"/>
      <c r="J42" s="271"/>
      <c r="K42" s="309"/>
      <c r="L42" s="271"/>
      <c r="M42" s="458"/>
      <c r="N42" s="459"/>
      <c r="O42" s="36"/>
      <c r="P42" s="46"/>
      <c r="Q42" s="253"/>
      <c r="R42" s="253"/>
    </row>
    <row r="43" spans="1:19" ht="40" hidden="1" customHeight="1" x14ac:dyDescent="0.3">
      <c r="A43" s="312"/>
      <c r="B43" s="305"/>
      <c r="C43" s="305"/>
      <c r="D43" s="305"/>
      <c r="E43" s="305"/>
      <c r="F43" s="578"/>
      <c r="G43" s="271"/>
      <c r="H43" s="271"/>
      <c r="I43" s="309"/>
      <c r="J43" s="271"/>
      <c r="K43" s="271"/>
      <c r="L43" s="271"/>
      <c r="M43" s="460"/>
      <c r="N43" s="459"/>
      <c r="O43" s="36"/>
      <c r="P43" s="73"/>
      <c r="Q43" s="252"/>
      <c r="R43" s="252"/>
    </row>
    <row r="44" spans="1:19" ht="40" hidden="1" customHeight="1" x14ac:dyDescent="0.3">
      <c r="A44" s="312"/>
      <c r="B44" s="305"/>
      <c r="C44" s="305"/>
      <c r="D44" s="305"/>
      <c r="E44" s="305"/>
      <c r="F44" s="577"/>
      <c r="G44" s="271"/>
      <c r="H44" s="271"/>
      <c r="I44" s="271"/>
      <c r="J44" s="271"/>
      <c r="K44" s="271"/>
      <c r="L44" s="271"/>
      <c r="M44" s="462"/>
      <c r="N44" s="459"/>
      <c r="O44" s="79"/>
      <c r="P44" s="46"/>
      <c r="Q44" s="253"/>
      <c r="R44" s="253"/>
    </row>
    <row r="45" spans="1:19" ht="40" hidden="1" customHeight="1" x14ac:dyDescent="0.3">
      <c r="A45" s="312"/>
      <c r="B45" s="305"/>
      <c r="C45" s="305"/>
      <c r="D45" s="305"/>
      <c r="E45" s="306"/>
      <c r="F45" s="577"/>
      <c r="G45" s="306"/>
      <c r="H45" s="271"/>
      <c r="I45" s="271"/>
      <c r="J45" s="271"/>
      <c r="K45" s="308"/>
      <c r="L45" s="271"/>
      <c r="M45" s="460"/>
      <c r="N45" s="459"/>
      <c r="O45" s="38"/>
      <c r="P45" s="46"/>
      <c r="Q45" s="253"/>
      <c r="R45" s="253"/>
    </row>
    <row r="46" spans="1:19" ht="40" customHeight="1" thickBot="1" x14ac:dyDescent="0.35">
      <c r="A46" s="50" t="s">
        <v>380</v>
      </c>
      <c r="B46" s="36" t="s">
        <v>385</v>
      </c>
      <c r="C46" s="36" t="s">
        <v>64</v>
      </c>
      <c r="D46" s="36"/>
      <c r="E46" s="36"/>
      <c r="F46" s="584">
        <v>28</v>
      </c>
      <c r="G46" s="270"/>
      <c r="H46" s="270"/>
      <c r="I46" s="270"/>
      <c r="J46" s="270"/>
      <c r="K46" s="270"/>
      <c r="L46" s="270"/>
      <c r="M46" s="469"/>
      <c r="N46" s="470"/>
      <c r="O46" s="88"/>
      <c r="P46" s="94"/>
      <c r="Q46" s="267"/>
      <c r="R46" s="253"/>
    </row>
    <row r="47" spans="1:19" ht="40" hidden="1" customHeight="1" x14ac:dyDescent="0.3">
      <c r="A47" s="312"/>
      <c r="B47" s="305"/>
      <c r="C47" s="305"/>
      <c r="D47" s="305"/>
      <c r="E47" s="305"/>
      <c r="F47" s="578"/>
      <c r="G47" s="271"/>
      <c r="H47" s="271"/>
      <c r="I47" s="309"/>
      <c r="J47" s="271"/>
      <c r="K47" s="308"/>
      <c r="L47" s="271"/>
      <c r="M47" s="460"/>
      <c r="N47" s="459"/>
      <c r="O47" s="36"/>
      <c r="P47" s="46"/>
      <c r="Q47" s="253"/>
      <c r="R47" s="253"/>
    </row>
    <row r="48" spans="1:19" ht="40" hidden="1" customHeight="1" x14ac:dyDescent="0.3">
      <c r="A48" s="312"/>
      <c r="B48" s="305"/>
      <c r="C48" s="305"/>
      <c r="D48" s="305"/>
      <c r="E48" s="330"/>
      <c r="F48" s="578"/>
      <c r="G48" s="271"/>
      <c r="H48" s="271"/>
      <c r="I48" s="271"/>
      <c r="J48" s="271"/>
      <c r="K48" s="308"/>
      <c r="L48" s="271"/>
      <c r="M48" s="460"/>
      <c r="N48" s="459"/>
      <c r="O48" s="79"/>
      <c r="P48" s="46"/>
      <c r="Q48" s="253"/>
      <c r="R48" s="253"/>
    </row>
    <row r="49" spans="1:18" ht="40" customHeight="1" thickBot="1" x14ac:dyDescent="0.35">
      <c r="A49" s="582" t="s">
        <v>386</v>
      </c>
      <c r="B49" s="97" t="s">
        <v>389</v>
      </c>
      <c r="C49" s="97" t="s">
        <v>352</v>
      </c>
      <c r="D49" s="98"/>
      <c r="E49" s="99"/>
      <c r="F49" s="591">
        <v>29</v>
      </c>
      <c r="G49" s="453"/>
      <c r="H49" s="372"/>
      <c r="I49" s="372"/>
      <c r="J49" s="453"/>
      <c r="K49" s="453"/>
      <c r="L49" s="453"/>
      <c r="M49" s="472"/>
      <c r="N49" s="473"/>
      <c r="O49" s="182"/>
      <c r="P49" s="110"/>
      <c r="Q49" s="268"/>
      <c r="R49" s="252"/>
    </row>
    <row r="50" spans="1:18" ht="40" customHeight="1" thickBot="1" x14ac:dyDescent="0.35">
      <c r="A50" s="304"/>
      <c r="B50" s="305"/>
      <c r="C50" s="305"/>
      <c r="D50" s="305"/>
      <c r="E50" s="305"/>
      <c r="F50" s="306"/>
      <c r="G50" s="453"/>
      <c r="H50" s="453"/>
      <c r="I50" s="454"/>
      <c r="J50" s="453"/>
      <c r="K50" s="454"/>
      <c r="L50" s="453"/>
      <c r="M50" s="474"/>
      <c r="N50" s="473"/>
      <c r="O50" s="183" t="s">
        <v>275</v>
      </c>
      <c r="P50" s="110"/>
      <c r="Q50" s="253"/>
      <c r="R50" s="253"/>
    </row>
    <row r="51" spans="1:18" ht="40" hidden="1" customHeight="1" x14ac:dyDescent="0.3">
      <c r="A51" s="312"/>
      <c r="B51" s="305"/>
      <c r="C51" s="305"/>
      <c r="D51" s="305"/>
      <c r="E51" s="306"/>
      <c r="F51" s="271"/>
      <c r="G51" s="271"/>
      <c r="H51" s="309"/>
      <c r="I51" s="309"/>
      <c r="J51" s="271"/>
      <c r="K51" s="271"/>
      <c r="L51" s="309"/>
      <c r="M51" s="462"/>
      <c r="N51" s="459"/>
      <c r="O51" s="38"/>
      <c r="P51" s="46"/>
      <c r="Q51" s="253"/>
      <c r="R51" s="253"/>
    </row>
    <row r="52" spans="1:18" ht="40" hidden="1" customHeight="1" x14ac:dyDescent="0.3">
      <c r="A52" s="312"/>
      <c r="B52" s="305"/>
      <c r="C52" s="305"/>
      <c r="D52" s="305"/>
      <c r="E52" s="306"/>
      <c r="F52" s="271"/>
      <c r="G52" s="271"/>
      <c r="H52" s="305"/>
      <c r="I52" s="309"/>
      <c r="J52" s="271"/>
      <c r="K52" s="271"/>
      <c r="L52" s="309"/>
      <c r="M52" s="460"/>
      <c r="N52" s="459"/>
      <c r="O52" s="36"/>
      <c r="P52" s="46"/>
      <c r="Q52" s="253"/>
      <c r="R52" s="253"/>
    </row>
    <row r="53" spans="1:18" ht="40" customHeight="1" thickBot="1" x14ac:dyDescent="0.4">
      <c r="A53" s="452"/>
      <c r="B53" s="305"/>
      <c r="C53" s="305"/>
      <c r="D53" s="305"/>
      <c r="E53" s="306"/>
      <c r="F53" s="306"/>
      <c r="G53" s="337"/>
      <c r="H53" s="259"/>
      <c r="I53" s="259"/>
      <c r="J53" s="259"/>
      <c r="K53" s="259"/>
      <c r="L53" s="259"/>
      <c r="M53" s="464"/>
      <c r="N53" s="459"/>
      <c r="O53" s="184"/>
      <c r="P53" s="73"/>
      <c r="Q53" s="252"/>
      <c r="R53" s="189"/>
    </row>
    <row r="54" spans="1:18" ht="40" customHeight="1" thickBot="1" x14ac:dyDescent="0.4">
      <c r="A54" s="371"/>
      <c r="B54" s="305"/>
      <c r="C54" s="305"/>
      <c r="D54" s="305"/>
      <c r="E54" s="305"/>
      <c r="F54" s="306"/>
      <c r="G54" s="271"/>
      <c r="H54" s="271"/>
      <c r="I54" s="271"/>
      <c r="J54" s="308"/>
      <c r="K54" s="271"/>
      <c r="L54" s="271"/>
      <c r="M54" s="458"/>
      <c r="N54" s="459"/>
      <c r="O54" s="184"/>
      <c r="P54" s="73"/>
      <c r="Q54" s="252"/>
      <c r="R54" s="189"/>
    </row>
    <row r="55" spans="1:18" ht="40" customHeight="1" x14ac:dyDescent="0.35">
      <c r="A55" s="371"/>
      <c r="B55" s="305"/>
      <c r="C55" s="305"/>
      <c r="D55" s="305"/>
      <c r="E55" s="305"/>
      <c r="F55" s="306"/>
      <c r="G55" s="271"/>
      <c r="H55" s="271"/>
      <c r="I55" s="271"/>
      <c r="J55" s="308"/>
      <c r="K55" s="271"/>
      <c r="L55" s="271"/>
      <c r="M55" s="458"/>
      <c r="N55" s="459"/>
      <c r="O55" s="140"/>
      <c r="P55" s="73"/>
      <c r="Q55" s="252"/>
      <c r="R55" s="189"/>
    </row>
    <row r="56" spans="1:18" ht="40" customHeight="1" x14ac:dyDescent="0.35">
      <c r="A56" s="452"/>
      <c r="B56" s="305"/>
      <c r="C56" s="305"/>
      <c r="D56" s="305"/>
      <c r="E56" s="306"/>
      <c r="F56" s="306"/>
      <c r="G56" s="337"/>
      <c r="H56" s="259"/>
      <c r="I56" s="259"/>
      <c r="J56" s="259"/>
      <c r="K56" s="259"/>
      <c r="L56" s="259"/>
      <c r="M56" s="464"/>
      <c r="N56" s="459"/>
      <c r="O56" s="141"/>
      <c r="P56" s="46"/>
      <c r="Q56" s="253"/>
      <c r="R56" s="189"/>
    </row>
    <row r="57" spans="1:18" ht="40" customHeight="1" thickBot="1" x14ac:dyDescent="0.35">
      <c r="A57" s="304"/>
      <c r="B57" s="305"/>
      <c r="C57" s="305"/>
      <c r="D57" s="305"/>
      <c r="E57" s="305"/>
      <c r="F57" s="306"/>
      <c r="G57" s="271"/>
      <c r="H57" s="271"/>
      <c r="I57" s="271"/>
      <c r="J57" s="308"/>
      <c r="K57" s="271"/>
      <c r="L57" s="271"/>
      <c r="M57" s="462"/>
      <c r="N57" s="459"/>
      <c r="O57" s="140"/>
      <c r="P57" s="73"/>
      <c r="Q57" s="252"/>
      <c r="R57" s="253"/>
    </row>
    <row r="58" spans="1:18" ht="40" hidden="1" customHeight="1" x14ac:dyDescent="0.3">
      <c r="A58" s="312"/>
      <c r="B58" s="305"/>
      <c r="C58" s="305"/>
      <c r="D58" s="305"/>
      <c r="E58" s="305"/>
      <c r="F58" s="306"/>
      <c r="G58" s="306"/>
      <c r="H58" s="271"/>
      <c r="I58" s="271"/>
      <c r="J58" s="271"/>
      <c r="K58" s="308"/>
      <c r="L58" s="271"/>
      <c r="M58" s="462"/>
      <c r="N58" s="459"/>
      <c r="O58" s="38"/>
      <c r="P58" s="46"/>
      <c r="Q58" s="253"/>
      <c r="R58" s="253"/>
    </row>
    <row r="59" spans="1:18" ht="40" hidden="1" customHeight="1" x14ac:dyDescent="0.3">
      <c r="A59" s="312"/>
      <c r="B59" s="305"/>
      <c r="C59" s="305"/>
      <c r="D59" s="305"/>
      <c r="E59" s="306"/>
      <c r="F59" s="306"/>
      <c r="G59" s="271"/>
      <c r="H59" s="271"/>
      <c r="I59" s="309"/>
      <c r="J59" s="271"/>
      <c r="K59" s="271"/>
      <c r="L59" s="308"/>
      <c r="M59" s="462"/>
      <c r="N59" s="459"/>
      <c r="O59" s="38"/>
      <c r="P59" s="46"/>
      <c r="Q59" s="253"/>
      <c r="R59" s="253"/>
    </row>
    <row r="60" spans="1:18" ht="40" hidden="1" customHeight="1" x14ac:dyDescent="0.3">
      <c r="A60" s="312"/>
      <c r="B60" s="305"/>
      <c r="C60" s="305"/>
      <c r="D60" s="305"/>
      <c r="E60" s="306"/>
      <c r="F60" s="271"/>
      <c r="G60" s="271"/>
      <c r="H60" s="308"/>
      <c r="I60" s="308"/>
      <c r="J60" s="271"/>
      <c r="K60" s="271"/>
      <c r="L60" s="308"/>
      <c r="M60" s="462"/>
      <c r="N60" s="459"/>
      <c r="O60" s="38"/>
      <c r="P60" s="46"/>
      <c r="Q60" s="253"/>
      <c r="R60" s="253"/>
    </row>
    <row r="61" spans="1:18" ht="40" customHeight="1" thickBot="1" x14ac:dyDescent="0.35">
      <c r="A61" s="304"/>
      <c r="B61" s="305"/>
      <c r="C61" s="305"/>
      <c r="D61" s="305"/>
      <c r="E61" s="305"/>
      <c r="F61" s="306"/>
      <c r="G61" s="271"/>
      <c r="H61" s="309"/>
      <c r="I61" s="271"/>
      <c r="J61" s="309"/>
      <c r="K61" s="308"/>
      <c r="L61" s="271"/>
      <c r="M61" s="462"/>
      <c r="N61" s="459"/>
      <c r="O61" s="36" t="s">
        <v>275</v>
      </c>
      <c r="P61" s="73" t="s">
        <v>264</v>
      </c>
      <c r="Q61" s="252"/>
      <c r="R61" s="253"/>
    </row>
    <row r="62" spans="1:18" ht="40" customHeight="1" thickBot="1" x14ac:dyDescent="0.35">
      <c r="A62" s="304"/>
      <c r="B62" s="305"/>
      <c r="C62" s="305"/>
      <c r="D62" s="305"/>
      <c r="E62" s="306"/>
      <c r="F62" s="271"/>
      <c r="G62" s="271"/>
      <c r="H62" s="309"/>
      <c r="I62" s="308"/>
      <c r="J62" s="271"/>
      <c r="K62" s="271"/>
      <c r="L62" s="271"/>
      <c r="M62" s="458"/>
      <c r="N62" s="459"/>
      <c r="O62" s="36"/>
      <c r="P62" s="46"/>
      <c r="Q62" s="269"/>
      <c r="R62" s="253"/>
    </row>
    <row r="63" spans="1:18" ht="40" hidden="1" customHeight="1" x14ac:dyDescent="0.25">
      <c r="A63" s="270"/>
      <c r="B63" s="270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469"/>
      <c r="N63" s="470"/>
      <c r="O63" s="88"/>
      <c r="P63" s="88"/>
      <c r="Q63" s="270"/>
      <c r="R63" s="253"/>
    </row>
    <row r="64" spans="1:18" ht="40" customHeight="1" thickBot="1" x14ac:dyDescent="0.4">
      <c r="A64" s="304"/>
      <c r="B64" s="305"/>
      <c r="C64" s="305"/>
      <c r="D64" s="305"/>
      <c r="E64" s="306"/>
      <c r="F64" s="271"/>
      <c r="G64" s="271"/>
      <c r="H64" s="309"/>
      <c r="I64" s="309"/>
      <c r="J64" s="271"/>
      <c r="K64" s="271"/>
      <c r="L64" s="309"/>
      <c r="M64" s="462"/>
      <c r="N64" s="459"/>
      <c r="O64" s="38"/>
      <c r="P64" s="38"/>
      <c r="Q64" s="271"/>
      <c r="R64" s="189"/>
    </row>
    <row r="65" spans="1:18" ht="40" customHeight="1" thickBot="1" x14ac:dyDescent="0.35">
      <c r="A65" s="304"/>
      <c r="B65" s="305"/>
      <c r="C65" s="305"/>
      <c r="D65" s="305"/>
      <c r="E65" s="306"/>
      <c r="F65" s="271"/>
      <c r="G65" s="271"/>
      <c r="H65" s="309"/>
      <c r="I65" s="308"/>
      <c r="J65" s="271"/>
      <c r="K65" s="271"/>
      <c r="L65" s="271"/>
      <c r="M65" s="458"/>
      <c r="N65" s="459"/>
      <c r="O65" s="36"/>
      <c r="P65" s="38"/>
      <c r="Q65" s="272"/>
      <c r="R65" s="253"/>
    </row>
    <row r="66" spans="1:18" ht="40" hidden="1" customHeight="1" x14ac:dyDescent="0.3">
      <c r="A66" s="270"/>
      <c r="B66" s="373"/>
      <c r="C66" s="373"/>
      <c r="D66" s="305"/>
      <c r="E66" s="306"/>
      <c r="F66" s="271"/>
      <c r="G66" s="271"/>
      <c r="H66" s="309"/>
      <c r="I66" s="309"/>
      <c r="J66" s="271"/>
      <c r="K66" s="271"/>
      <c r="L66" s="309"/>
      <c r="M66" s="462"/>
      <c r="N66" s="459"/>
      <c r="O66" s="38"/>
      <c r="P66" s="46"/>
      <c r="Q66" s="270"/>
      <c r="R66" s="253"/>
    </row>
    <row r="67" spans="1:18" ht="40" customHeight="1" thickBot="1" x14ac:dyDescent="0.35">
      <c r="A67" s="455"/>
      <c r="B67" s="305"/>
      <c r="C67" s="305"/>
      <c r="D67" s="305"/>
      <c r="E67" s="306"/>
      <c r="F67" s="306"/>
      <c r="G67" s="271"/>
      <c r="H67" s="308"/>
      <c r="I67" s="271"/>
      <c r="J67" s="308"/>
      <c r="K67" s="271"/>
      <c r="L67" s="271"/>
      <c r="M67" s="458"/>
      <c r="N67" s="459"/>
      <c r="O67" s="38"/>
      <c r="P67" s="46"/>
      <c r="Q67" s="253"/>
      <c r="R67" s="253"/>
    </row>
    <row r="68" spans="1:18" ht="40" hidden="1" customHeight="1" x14ac:dyDescent="0.3">
      <c r="A68" s="312"/>
      <c r="B68" s="305"/>
      <c r="C68" s="305"/>
      <c r="D68" s="305"/>
      <c r="E68" s="306"/>
      <c r="F68" s="271"/>
      <c r="G68" s="271"/>
      <c r="H68" s="309"/>
      <c r="I68" s="309"/>
      <c r="J68" s="271"/>
      <c r="K68" s="271"/>
      <c r="L68" s="309"/>
      <c r="M68" s="462"/>
      <c r="N68" s="459"/>
      <c r="O68" s="38"/>
      <c r="P68" s="46"/>
      <c r="Q68" s="47"/>
      <c r="R68" s="47"/>
    </row>
    <row r="69" spans="1:18" ht="40" hidden="1" customHeight="1" x14ac:dyDescent="0.3">
      <c r="A69" s="312"/>
      <c r="B69" s="305"/>
      <c r="C69" s="305"/>
      <c r="D69" s="305"/>
      <c r="E69" s="306"/>
      <c r="F69" s="271"/>
      <c r="G69" s="271"/>
      <c r="H69" s="305"/>
      <c r="I69" s="309"/>
      <c r="J69" s="271"/>
      <c r="K69" s="271"/>
      <c r="L69" s="309"/>
      <c r="M69" s="460"/>
      <c r="N69" s="459"/>
      <c r="O69" s="36"/>
      <c r="P69" s="46"/>
      <c r="Q69" s="47"/>
      <c r="R69" s="47"/>
    </row>
    <row r="70" spans="1:18" ht="40" hidden="1" customHeight="1" x14ac:dyDescent="0.3">
      <c r="A70" s="312"/>
      <c r="B70" s="305"/>
      <c r="C70" s="305"/>
      <c r="D70" s="305"/>
      <c r="E70" s="305"/>
      <c r="F70" s="306"/>
      <c r="G70" s="271"/>
      <c r="H70" s="271"/>
      <c r="I70" s="309"/>
      <c r="J70" s="271"/>
      <c r="K70" s="271"/>
      <c r="L70" s="271"/>
      <c r="M70" s="458"/>
      <c r="N70" s="459"/>
      <c r="O70" s="36"/>
      <c r="P70" s="73"/>
      <c r="Q70" s="74"/>
      <c r="R70" s="74"/>
    </row>
    <row r="71" spans="1:18" ht="40" hidden="1" customHeight="1" x14ac:dyDescent="0.3">
      <c r="A71" s="327"/>
      <c r="B71" s="305"/>
      <c r="C71" s="305"/>
      <c r="D71" s="305"/>
      <c r="E71" s="306"/>
      <c r="F71" s="306"/>
      <c r="G71" s="271"/>
      <c r="H71" s="308"/>
      <c r="I71" s="271"/>
      <c r="J71" s="308"/>
      <c r="K71" s="271"/>
      <c r="L71" s="271"/>
      <c r="M71" s="458"/>
      <c r="N71" s="459"/>
      <c r="O71" s="38"/>
      <c r="P71" s="46"/>
      <c r="Q71" s="47"/>
      <c r="R71" s="47"/>
    </row>
    <row r="72" spans="1:18" ht="30" customHeight="1" thickBot="1" x14ac:dyDescent="0.35">
      <c r="A72" s="304"/>
      <c r="B72" s="305"/>
      <c r="C72" s="305"/>
      <c r="D72" s="305"/>
      <c r="E72" s="305"/>
      <c r="F72" s="306"/>
      <c r="G72" s="271"/>
      <c r="H72" s="271"/>
      <c r="I72" s="271"/>
      <c r="J72" s="308"/>
      <c r="K72" s="271"/>
      <c r="L72" s="271"/>
      <c r="M72" s="462"/>
      <c r="N72" s="459"/>
      <c r="O72" s="36"/>
      <c r="P72" s="73"/>
      <c r="Q72" s="74"/>
      <c r="R72" s="74"/>
    </row>
    <row r="73" spans="1:18" ht="33.75" customHeight="1" thickBot="1" x14ac:dyDescent="0.35">
      <c r="A73" s="304"/>
      <c r="B73" s="305"/>
      <c r="C73" s="305"/>
      <c r="D73" s="305"/>
      <c r="E73" s="306"/>
      <c r="F73" s="271"/>
      <c r="G73" s="271"/>
      <c r="H73" s="308"/>
      <c r="I73" s="308"/>
      <c r="J73" s="271"/>
      <c r="K73" s="271"/>
      <c r="L73" s="271"/>
      <c r="M73" s="462"/>
      <c r="N73" s="459"/>
      <c r="O73" s="38"/>
      <c r="P73" s="46"/>
      <c r="Q73" s="47"/>
      <c r="R73" s="47"/>
    </row>
    <row r="74" spans="1:18" ht="33.75" customHeight="1" x14ac:dyDescent="0.3">
      <c r="A74" s="304"/>
      <c r="B74" s="305"/>
      <c r="C74" s="305"/>
      <c r="D74" s="305"/>
      <c r="E74" s="306"/>
      <c r="F74" s="306"/>
      <c r="G74" s="271"/>
      <c r="H74" s="271"/>
      <c r="I74" s="308"/>
      <c r="J74" s="271"/>
      <c r="K74" s="271"/>
      <c r="L74" s="308"/>
      <c r="M74" s="462"/>
      <c r="N74" s="475"/>
      <c r="O74" s="126"/>
      <c r="P74" s="126"/>
      <c r="Q74" s="126"/>
      <c r="R74" s="126"/>
    </row>
    <row r="75" spans="1:18" ht="27.75" customHeight="1" x14ac:dyDescent="0.3">
      <c r="A75" s="371"/>
      <c r="B75" s="305"/>
      <c r="C75" s="305"/>
      <c r="D75" s="305"/>
      <c r="E75" s="305"/>
      <c r="F75" s="306"/>
      <c r="G75" s="271"/>
      <c r="H75" s="271"/>
      <c r="I75" s="271"/>
      <c r="J75" s="308"/>
      <c r="K75" s="271"/>
      <c r="L75" s="271"/>
      <c r="M75" s="458"/>
      <c r="N75" s="476"/>
      <c r="O75" s="119"/>
      <c r="P75" s="126"/>
      <c r="Q75" s="126"/>
      <c r="R75" s="126"/>
    </row>
    <row r="76" spans="1:18" ht="15.75" customHeight="1" x14ac:dyDescent="0.3">
      <c r="A76" s="50" t="s">
        <v>286</v>
      </c>
      <c r="B76" s="126"/>
      <c r="C76" s="126"/>
      <c r="D76" s="126"/>
      <c r="E76" s="126"/>
      <c r="F76" s="126"/>
      <c r="G76" s="127">
        <f>SUMPRODUCT((D4:D71="PS")*(G4:G71="x"))</f>
        <v>0</v>
      </c>
      <c r="H76" s="127">
        <f>SUMPRODUCT((D4:D71="PS")*(H4:H71="x"))</f>
        <v>0</v>
      </c>
      <c r="I76" s="127">
        <f>SUMPRODUCT((D4:D71="PS")*(I4:I71="x"))</f>
        <v>0</v>
      </c>
      <c r="J76" s="127">
        <f>SUMPRODUCT((D4:D71="PS")*(J4:J71="x"))</f>
        <v>0</v>
      </c>
      <c r="K76" s="127">
        <f>SUMPRODUCT((D4:D71="PS")*(K4:K71="x"))</f>
        <v>0</v>
      </c>
      <c r="L76" s="127">
        <f>SUMPRODUCT((D4:D71="PS")*(L4:L71="x"))</f>
        <v>0</v>
      </c>
      <c r="M76" s="477">
        <f>SUMPRODUCT((D4:D71="PS")*(M4:M71="x"))</f>
        <v>0</v>
      </c>
      <c r="N76" s="477">
        <f>SUMPRODUCT((D4:D71="PS")*(N4:N71="x"))</f>
        <v>0</v>
      </c>
      <c r="O76" s="119"/>
      <c r="P76" s="126"/>
      <c r="Q76">
        <f t="shared" ref="Q76:Q83" si="0">SUM(G76:P76)</f>
        <v>0</v>
      </c>
      <c r="R76" s="126"/>
    </row>
    <row r="77" spans="1:18" ht="15.75" customHeight="1" x14ac:dyDescent="0.3">
      <c r="A77" s="50" t="s">
        <v>287</v>
      </c>
      <c r="B77" s="126"/>
      <c r="C77" s="126"/>
      <c r="D77" s="126"/>
      <c r="E77" s="126"/>
      <c r="F77" s="126"/>
      <c r="G77" s="127">
        <f>SUMPRODUCT((D4:D71="MS")*(G4:G71="x"))</f>
        <v>0</v>
      </c>
      <c r="H77" s="127">
        <f>SUMPRODUCT((D4:D71="MS")*(H4:H71="x"))</f>
        <v>0</v>
      </c>
      <c r="I77" s="127">
        <f>SUMPRODUCT((D4:D71="MS")*(I4:I71="x"))</f>
        <v>0</v>
      </c>
      <c r="J77" s="127">
        <f>SUMPRODUCT((D4:D71="MS")*(J4:J71="x"))</f>
        <v>0</v>
      </c>
      <c r="K77" s="127">
        <f>SUMPRODUCT((D4:D71="MS")*(K4:K71="x"))</f>
        <v>0</v>
      </c>
      <c r="L77" s="127">
        <f>SUMPRODUCT((D4:D71="MS")*(L4:L71="x"))</f>
        <v>0</v>
      </c>
      <c r="M77" s="477">
        <f>SUMPRODUCT((D4:D71="MS")*(M4:M71="x"))</f>
        <v>0</v>
      </c>
      <c r="N77" s="477">
        <f>SUMPRODUCT((D4:D71="MS")*(N4:N71="x"))</f>
        <v>0</v>
      </c>
      <c r="O77" s="119"/>
      <c r="P77" s="126"/>
      <c r="Q77">
        <f t="shared" si="0"/>
        <v>0</v>
      </c>
      <c r="R77" s="126"/>
    </row>
    <row r="78" spans="1:18" ht="15.75" customHeight="1" x14ac:dyDescent="0.3">
      <c r="A78" s="50" t="s">
        <v>288</v>
      </c>
      <c r="B78" s="126"/>
      <c r="C78" s="126"/>
      <c r="D78" s="126"/>
      <c r="E78" s="126"/>
      <c r="F78" s="126"/>
      <c r="G78" s="127">
        <f>SUMPRODUCT((D4:D71="GS")*(G4:G71="x"))</f>
        <v>0</v>
      </c>
      <c r="H78" s="127">
        <f>SUMPRODUCT((D4:D71="GS")*(H4:H71="x"))</f>
        <v>0</v>
      </c>
      <c r="I78" s="127">
        <f>SUMPRODUCT((D4:D71="GS")*(I4:I71="x"))</f>
        <v>0</v>
      </c>
      <c r="J78" s="127">
        <f>SUMPRODUCT((D4:D71="GS")*(J4:J71="x"))</f>
        <v>0</v>
      </c>
      <c r="K78" s="127">
        <f>SUMPRODUCT((D4:D71="GS")*(K4:K71="x"))</f>
        <v>0</v>
      </c>
      <c r="L78" s="127">
        <f>SUMPRODUCT((D4:D71="GS")*(L4:L71="x"))</f>
        <v>0</v>
      </c>
      <c r="M78" s="477">
        <f>SUMPRODUCT((D4:D71="GS")*(M4:M71="x"))</f>
        <v>0</v>
      </c>
      <c r="N78" s="477">
        <f>SUMPRODUCT((D4:D71="GS")*(N4:N71="x"))</f>
        <v>0</v>
      </c>
      <c r="O78" s="119"/>
      <c r="P78" s="126"/>
      <c r="Q78">
        <f t="shared" si="0"/>
        <v>0</v>
      </c>
      <c r="R78" s="126"/>
    </row>
    <row r="79" spans="1:18" ht="13" x14ac:dyDescent="0.25">
      <c r="A79" s="50" t="s">
        <v>289</v>
      </c>
      <c r="F79"/>
      <c r="G79" s="127">
        <f>SUMPRODUCT((D4:D71="CP")*(G4:G71="x"))</f>
        <v>0</v>
      </c>
      <c r="H79" s="127">
        <f>SUMPRODUCT((D4:D71="CP")*(H4:H71="x"))</f>
        <v>0</v>
      </c>
      <c r="I79" s="17">
        <f>SUMPRODUCT((D4:D71="CP")*(I4:I71="x"))</f>
        <v>0</v>
      </c>
      <c r="J79" s="128">
        <f>SUMPRODUCT((D4:D71="CP")*(J4:J71="x"))</f>
        <v>0</v>
      </c>
      <c r="K79" s="128">
        <f>SUMPRODUCT((D4:D71="CP")*(K4:K71="x"))</f>
        <v>0</v>
      </c>
      <c r="L79" s="18">
        <f>SUMPRODUCT((D4:D71="CP")*(L4:L71="x"))</f>
        <v>0</v>
      </c>
      <c r="M79" s="478">
        <f>SUMPRODUCT((D4:D71="CP")*(M4:M71="x"))</f>
        <v>0</v>
      </c>
      <c r="N79" s="478">
        <f>SUMPRODUCT((D4:D71="CP")*(N4:N71="x"))</f>
        <v>0</v>
      </c>
      <c r="Q79">
        <f t="shared" si="0"/>
        <v>0</v>
      </c>
    </row>
    <row r="80" spans="1:18" ht="13" x14ac:dyDescent="0.25">
      <c r="A80" s="50" t="s">
        <v>290</v>
      </c>
      <c r="F80"/>
      <c r="G80" s="127">
        <f>SUMPRODUCT((D4:D71="CE1")*(G4:G71="x"))</f>
        <v>0</v>
      </c>
      <c r="H80" s="127">
        <f>SUMPRODUCT((D4:D71="CE1")*(H4:H71="x"))</f>
        <v>0</v>
      </c>
      <c r="I80" s="17">
        <f>SUMPRODUCT((D4:D71="CE1")*(I4:I71="x"))</f>
        <v>0</v>
      </c>
      <c r="J80" s="128">
        <f>SUMPRODUCT((D4:D71="CE1")*(J4:J71="x"))</f>
        <v>0</v>
      </c>
      <c r="K80" s="128">
        <f>SUMPRODUCT((D4:D71="CE1")*(K4:K71="x"))</f>
        <v>0</v>
      </c>
      <c r="L80" s="18">
        <f>SUMPRODUCT((D4:D71="CE1")*(L4:L71="x"))</f>
        <v>0</v>
      </c>
      <c r="M80" s="478">
        <f>SUMPRODUCT((D4:D71="CE1")*(M4:M71="x"))</f>
        <v>0</v>
      </c>
      <c r="N80" s="478">
        <f>SUMPRODUCT((D4:D71="CE1")*(N4:N71="x"))</f>
        <v>0</v>
      </c>
      <c r="Q80">
        <f t="shared" si="0"/>
        <v>0</v>
      </c>
    </row>
    <row r="81" spans="1:17" ht="13" x14ac:dyDescent="0.3">
      <c r="A81" s="130" t="s">
        <v>291</v>
      </c>
      <c r="F81"/>
      <c r="G81" s="127">
        <f>SUMPRODUCT((D4:D71="CE2")*(G4:G71="x"))</f>
        <v>0</v>
      </c>
      <c r="H81" s="127">
        <f>SUMPRODUCT((D4:D71="CE2")*(H4:H71="x"))</f>
        <v>0</v>
      </c>
      <c r="I81" s="17">
        <f>SUMPRODUCT((D4:D71="CE2")*(I4:I71="x"))</f>
        <v>0</v>
      </c>
      <c r="J81" s="128">
        <f>SUMPRODUCT((D4:D71="CE2")*(J4:J71="x"))</f>
        <v>0</v>
      </c>
      <c r="K81" s="128">
        <f>SUMPRODUCT((D4:D71="CE2")*(K4:K71="x"))</f>
        <v>0</v>
      </c>
      <c r="L81" s="18">
        <f>SUMPRODUCT((D4:D71="CE2")*(L4:L71="x"))</f>
        <v>0</v>
      </c>
      <c r="M81" s="478">
        <f>SUMPRODUCT((D4:D71="CE2")*(M4:M71="x"))</f>
        <v>0</v>
      </c>
      <c r="N81" s="478">
        <f>SUMPRODUCT((D4:D71="CE2")*(N4:N71="x"))</f>
        <v>0</v>
      </c>
      <c r="Q81">
        <f t="shared" si="0"/>
        <v>0</v>
      </c>
    </row>
    <row r="82" spans="1:17" ht="13" x14ac:dyDescent="0.3">
      <c r="A82" s="130" t="s">
        <v>292</v>
      </c>
      <c r="F82"/>
      <c r="G82" s="127">
        <f>SUMPRODUCT((D4:D71="CM1")*(G4:G71="x"))</f>
        <v>0</v>
      </c>
      <c r="H82" s="127">
        <f>SUMPRODUCT((D4:D71="CM1")*(H4:H71="x"))</f>
        <v>0</v>
      </c>
      <c r="I82" s="17">
        <f>SUMPRODUCT((D4:D71="CM1")*(I4:I71="x"))</f>
        <v>0</v>
      </c>
      <c r="J82" s="128">
        <f>SUMPRODUCT((D4:D71="CM1")*(J4:J71="x"))</f>
        <v>0</v>
      </c>
      <c r="K82" s="128">
        <f>SUMPRODUCT((D4:D71="CM1")*(K4:K71="x"))</f>
        <v>0</v>
      </c>
      <c r="L82" s="18">
        <f>SUMPRODUCT((D4:D71="CM1")*(L4:L71="x"))</f>
        <v>0</v>
      </c>
      <c r="M82" s="478">
        <f>SUMPRODUCT((D4:D71="CM1")*(M4:M71="x"))</f>
        <v>0</v>
      </c>
      <c r="N82" s="478">
        <f>SUMPRODUCT((D4:D71="CM1")*(N4:N71="x"))</f>
        <v>0</v>
      </c>
      <c r="Q82">
        <f t="shared" si="0"/>
        <v>0</v>
      </c>
    </row>
    <row r="83" spans="1:17" ht="13" x14ac:dyDescent="0.3">
      <c r="A83" s="130" t="s">
        <v>293</v>
      </c>
      <c r="F83"/>
      <c r="G83" s="127">
        <f>SUMPRODUCT((D4:D71="CM2")*(G4:G71="x"))</f>
        <v>0</v>
      </c>
      <c r="H83" s="127">
        <f>SUMPRODUCT((D4:D71="CM2")*(H4:H71="x"))</f>
        <v>0</v>
      </c>
      <c r="I83" s="17">
        <f>SUMPRODUCT((D4:D71="CM2")*(I4:I71="x"))</f>
        <v>0</v>
      </c>
      <c r="J83" s="128">
        <f>SUMPRODUCT((D4:D71="CM2")*(J4:J71="x"))</f>
        <v>0</v>
      </c>
      <c r="K83" s="128">
        <f>SUMPRODUCT((D4:D71="CM2")*(K4:K71="x"))</f>
        <v>0</v>
      </c>
      <c r="L83" s="18">
        <f>SUMPRODUCT((D4:D71="CM2")*(L4:L71="x"))</f>
        <v>0</v>
      </c>
      <c r="M83" s="478">
        <f>SUMPRODUCT((D4:D71="CM2")*(M4:M71="x"))</f>
        <v>0</v>
      </c>
      <c r="N83" s="478">
        <f>SUMPRODUCT((D4:D71="CM2")*(N4:N71="x"))</f>
        <v>0</v>
      </c>
      <c r="Q83">
        <f t="shared" si="0"/>
        <v>0</v>
      </c>
    </row>
    <row r="84" spans="1:17" ht="13" x14ac:dyDescent="0.3">
      <c r="A84" s="130"/>
      <c r="F84"/>
      <c r="G84" s="19"/>
      <c r="H84" s="20"/>
      <c r="I84" s="21"/>
      <c r="J84" s="22"/>
      <c r="K84" s="22"/>
      <c r="L84" s="23"/>
      <c r="M84" s="456"/>
      <c r="N84" s="456"/>
    </row>
    <row r="85" spans="1:17" ht="14.25" customHeight="1" x14ac:dyDescent="0.3">
      <c r="A85" s="130" t="s">
        <v>226</v>
      </c>
      <c r="F85" s="14">
        <f>SUM(F8:F37)</f>
        <v>695</v>
      </c>
      <c r="G85" s="131">
        <f t="shared" ref="G85:N85" si="1">SUM(G76:G83)</f>
        <v>0</v>
      </c>
      <c r="H85" s="131">
        <f t="shared" si="1"/>
        <v>0</v>
      </c>
      <c r="I85" s="132">
        <f t="shared" si="1"/>
        <v>0</v>
      </c>
      <c r="J85" s="133">
        <f t="shared" si="1"/>
        <v>0</v>
      </c>
      <c r="K85" s="133">
        <f t="shared" si="1"/>
        <v>0</v>
      </c>
      <c r="L85" s="134">
        <f t="shared" si="1"/>
        <v>0</v>
      </c>
      <c r="M85" s="479">
        <f t="shared" si="1"/>
        <v>0</v>
      </c>
      <c r="N85" s="479">
        <f t="shared" si="1"/>
        <v>0</v>
      </c>
      <c r="Q85">
        <f>SUM(G85:P85)</f>
        <v>0</v>
      </c>
    </row>
  </sheetData>
  <autoFilter ref="A3:P71"/>
  <mergeCells count="3">
    <mergeCell ref="G1:H1"/>
    <mergeCell ref="J1:K1"/>
    <mergeCell ref="M1:N1"/>
  </mergeCells>
  <pageMargins left="0.78749999999999998" right="0.78749999999999998" top="0.77013888888888904" bottom="0.390277777777778" header="0.3" footer="0.51180555555555496"/>
  <pageSetup paperSize="9" firstPageNumber="0" orientation="landscape" horizontalDpi="300" verticalDpi="300" r:id="rId1"/>
  <headerFooter>
    <oddHeader>&amp;C&amp;16RENCONTRES USEP&amp;R&amp;12 2010-2011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48</vt:i4>
      </vt:variant>
    </vt:vector>
  </HeadingPairs>
  <TitlesOfParts>
    <vt:vector size="57" baseType="lpstr">
      <vt:lpstr>Annuaire 2017 2018</vt:lpstr>
      <vt:lpstr>INSCRIPTIONS</vt:lpstr>
      <vt:lpstr>JPN 17</vt:lpstr>
      <vt:lpstr>Pétanque 17</vt:lpstr>
      <vt:lpstr>Course longue 18</vt:lpstr>
      <vt:lpstr>Sport-co 18</vt:lpstr>
      <vt:lpstr>CO 18</vt:lpstr>
      <vt:lpstr>Rando 18</vt:lpstr>
      <vt:lpstr>Athlé 18</vt:lpstr>
      <vt:lpstr>'Athlé 18'!_FilterDatabase</vt:lpstr>
      <vt:lpstr>'CO 18'!_FilterDatabase</vt:lpstr>
      <vt:lpstr>'Course longue 18'!_FilterDatabase</vt:lpstr>
      <vt:lpstr>INSCRIPTIONS!_FilterDatabase</vt:lpstr>
      <vt:lpstr>'JPN 17'!_FilterDatabase</vt:lpstr>
      <vt:lpstr>'Pétanque 17'!_FilterDatabase</vt:lpstr>
      <vt:lpstr>'Rando 18'!_FilterDatabase</vt:lpstr>
      <vt:lpstr>'Sport-co 18'!_FilterDatabase</vt:lpstr>
      <vt:lpstr>'Athlé 18'!_FilterDatabase_0</vt:lpstr>
      <vt:lpstr>'CO 18'!_FilterDatabase_0</vt:lpstr>
      <vt:lpstr>'Course longue 18'!_FilterDatabase_0</vt:lpstr>
      <vt:lpstr>INSCRIPTIONS!_FilterDatabase_0</vt:lpstr>
      <vt:lpstr>'JPN 17'!_FilterDatabase_0</vt:lpstr>
      <vt:lpstr>'Pétanque 17'!_FilterDatabase_0</vt:lpstr>
      <vt:lpstr>'Rando 18'!_FilterDatabase_0</vt:lpstr>
      <vt:lpstr>'Sport-co 18'!_FilterDatabase_0</vt:lpstr>
      <vt:lpstr>'Athlé 18'!_FilterDatabase_0_0</vt:lpstr>
      <vt:lpstr>'CO 18'!_FilterDatabase_0_0</vt:lpstr>
      <vt:lpstr>'Course longue 18'!_FilterDatabase_0_0</vt:lpstr>
      <vt:lpstr>INSCRIPTIONS!_FilterDatabase_0_0</vt:lpstr>
      <vt:lpstr>'JPN 17'!_FilterDatabase_0_0</vt:lpstr>
      <vt:lpstr>'Pétanque 17'!_FilterDatabase_0_0</vt:lpstr>
      <vt:lpstr>'Rando 18'!_FilterDatabase_0_0</vt:lpstr>
      <vt:lpstr>'Sport-co 18'!_FilterDatabase_0_0</vt:lpstr>
      <vt:lpstr>'Athlé 18'!Print_Area_0</vt:lpstr>
      <vt:lpstr>'CO 18'!Print_Area_0</vt:lpstr>
      <vt:lpstr>'Course longue 18'!Print_Area_0</vt:lpstr>
      <vt:lpstr>INSCRIPTIONS!Print_Area_0</vt:lpstr>
      <vt:lpstr>'JPN 17'!Print_Area_0</vt:lpstr>
      <vt:lpstr>'Pétanque 17'!Print_Area_0</vt:lpstr>
      <vt:lpstr>'Rando 18'!Print_Area_0</vt:lpstr>
      <vt:lpstr>'Sport-co 18'!Print_Area_0</vt:lpstr>
      <vt:lpstr>'Athlé 18'!Print_Area_0_0</vt:lpstr>
      <vt:lpstr>'CO 18'!Print_Area_0_0</vt:lpstr>
      <vt:lpstr>'Course longue 18'!Print_Area_0_0</vt:lpstr>
      <vt:lpstr>INSCRIPTIONS!Print_Area_0_0</vt:lpstr>
      <vt:lpstr>'JPN 17'!Print_Area_0_0</vt:lpstr>
      <vt:lpstr>'Pétanque 17'!Print_Area_0_0</vt:lpstr>
      <vt:lpstr>'Rando 18'!Print_Area_0_0</vt:lpstr>
      <vt:lpstr>'Sport-co 18'!Print_Area_0_0</vt:lpstr>
      <vt:lpstr>'Athlé 18'!Zone_d_impression</vt:lpstr>
      <vt:lpstr>'CO 18'!Zone_d_impression</vt:lpstr>
      <vt:lpstr>'Course longue 18'!Zone_d_impression</vt:lpstr>
      <vt:lpstr>INSCRIPTIONS!Zone_d_impression</vt:lpstr>
      <vt:lpstr>'JPN 17'!Zone_d_impression</vt:lpstr>
      <vt:lpstr>'Pétanque 17'!Zone_d_impression</vt:lpstr>
      <vt:lpstr>'Rando 18'!Zone_d_impression</vt:lpstr>
      <vt:lpstr>'Sport-co 18'!Zone_d_impression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Sylvaine SJ. JANNEZ</cp:lastModifiedBy>
  <cp:revision>1</cp:revision>
  <cp:lastPrinted>2012-09-17T14:34:13Z</cp:lastPrinted>
  <dcterms:created xsi:type="dcterms:W3CDTF">2008-09-21T15:20:05Z</dcterms:created>
  <dcterms:modified xsi:type="dcterms:W3CDTF">2018-11-06T14:44:07Z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